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tabRatio="918" activeTab="1"/>
  </bookViews>
  <sheets>
    <sheet name="критерії" sheetId="3" r:id="rId1"/>
    <sheet name="експертна карта" sheetId="4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15" i="4" l="1"/>
  <c r="N15" i="4"/>
  <c r="J15" i="4"/>
  <c r="Q15" i="4"/>
  <c r="P15" i="4"/>
  <c r="O15" i="4"/>
  <c r="M15" i="4"/>
  <c r="L15" i="4"/>
  <c r="K15" i="4"/>
  <c r="I15" i="4"/>
  <c r="H15" i="4"/>
  <c r="G15" i="4"/>
  <c r="E15" i="4"/>
  <c r="D15" i="4"/>
  <c r="S13" i="4" l="1"/>
  <c r="S11" i="4"/>
  <c r="S10" i="4"/>
  <c r="S9" i="4"/>
  <c r="S8" i="4"/>
  <c r="S7" i="4"/>
  <c r="R13" i="4"/>
  <c r="Q13" i="4"/>
  <c r="P13" i="4"/>
  <c r="O13" i="4"/>
  <c r="R12" i="4"/>
  <c r="Q12" i="4"/>
  <c r="P12" i="4"/>
  <c r="O12" i="4"/>
  <c r="R11" i="4"/>
  <c r="R10" i="4"/>
  <c r="Q11" i="4"/>
  <c r="P11" i="4"/>
  <c r="O11" i="4"/>
  <c r="Q10" i="4"/>
  <c r="P10" i="4"/>
  <c r="O10" i="4"/>
  <c r="R9" i="4"/>
  <c r="Q9" i="4"/>
  <c r="P9" i="4"/>
  <c r="O9" i="4"/>
  <c r="R8" i="4"/>
  <c r="Q8" i="4"/>
  <c r="P8" i="4"/>
  <c r="O8" i="4"/>
  <c r="R7" i="4"/>
  <c r="Q7" i="4"/>
  <c r="P7" i="4"/>
  <c r="O7" i="4"/>
  <c r="N10" i="4"/>
  <c r="N13" i="4"/>
  <c r="N12" i="4"/>
  <c r="N11" i="4"/>
  <c r="N9" i="4"/>
  <c r="N8" i="4"/>
  <c r="N7" i="4"/>
  <c r="M13" i="4"/>
  <c r="M12" i="4"/>
  <c r="M11" i="4"/>
  <c r="M10" i="4"/>
  <c r="M9" i="4"/>
  <c r="M8" i="4"/>
  <c r="M7" i="4"/>
  <c r="L13" i="4"/>
  <c r="L12" i="4"/>
  <c r="L11" i="4"/>
  <c r="L10" i="4"/>
  <c r="L9" i="4"/>
  <c r="L8" i="4"/>
  <c r="L7" i="4"/>
  <c r="K13" i="4"/>
  <c r="K12" i="4"/>
  <c r="K11" i="4"/>
  <c r="K10" i="4"/>
  <c r="K9" i="4"/>
  <c r="K8" i="4"/>
  <c r="K7" i="4"/>
  <c r="J13" i="4"/>
  <c r="J12" i="4"/>
  <c r="J11" i="4"/>
  <c r="J10" i="4"/>
  <c r="J9" i="4"/>
  <c r="J8" i="4"/>
  <c r="J7" i="4"/>
  <c r="I13" i="4"/>
  <c r="I12" i="4"/>
  <c r="I11" i="4"/>
  <c r="I10" i="4"/>
  <c r="I9" i="4"/>
  <c r="I8" i="4"/>
  <c r="I7" i="4"/>
  <c r="H13" i="4"/>
  <c r="H12" i="4"/>
  <c r="H11" i="4"/>
  <c r="H10" i="4"/>
  <c r="H9" i="4"/>
  <c r="H8" i="4"/>
  <c r="H7" i="4"/>
  <c r="G13" i="4"/>
  <c r="G12" i="4"/>
  <c r="G11" i="4"/>
  <c r="G10" i="4"/>
  <c r="G9" i="4"/>
  <c r="G8" i="4"/>
  <c r="G7" i="4"/>
  <c r="F13" i="4" l="1"/>
  <c r="E13" i="4"/>
  <c r="D13" i="4"/>
  <c r="C13" i="4"/>
  <c r="E12" i="4"/>
  <c r="D12" i="4"/>
  <c r="C12" i="4"/>
  <c r="F12" i="4" s="1"/>
  <c r="S12" i="4" s="1"/>
  <c r="F11" i="4"/>
  <c r="E11" i="4"/>
  <c r="D11" i="4"/>
  <c r="C11" i="4"/>
  <c r="F10" i="4"/>
  <c r="E10" i="4"/>
  <c r="D10" i="4"/>
  <c r="C10" i="4"/>
  <c r="F9" i="4"/>
  <c r="E9" i="4"/>
  <c r="D9" i="4"/>
  <c r="C9" i="4"/>
  <c r="F7" i="4"/>
  <c r="F8" i="4"/>
  <c r="E8" i="4"/>
  <c r="D8" i="4"/>
  <c r="C8" i="4"/>
  <c r="E7" i="4"/>
  <c r="D7" i="4"/>
  <c r="C7" i="4"/>
  <c r="R14" i="4"/>
  <c r="Q14" i="4"/>
  <c r="P14" i="4"/>
  <c r="O14" i="4"/>
  <c r="N14" i="4"/>
  <c r="M14" i="4"/>
  <c r="L14" i="4"/>
  <c r="K14" i="4"/>
  <c r="J14" i="4"/>
  <c r="I14" i="4"/>
  <c r="H14" i="4"/>
  <c r="G14" i="4"/>
  <c r="E14" i="4"/>
  <c r="D14" i="4"/>
  <c r="R53" i="3"/>
  <c r="Q53" i="3"/>
  <c r="P53" i="3"/>
  <c r="O53" i="3"/>
  <c r="N53" i="3"/>
  <c r="M53" i="3"/>
  <c r="L53" i="3"/>
  <c r="K53" i="3"/>
  <c r="J53" i="3"/>
  <c r="I53" i="3"/>
  <c r="H53" i="3"/>
  <c r="G53" i="3"/>
  <c r="E53" i="3"/>
  <c r="D53" i="3" l="1"/>
  <c r="C53" i="3"/>
  <c r="C14" i="4" s="1"/>
  <c r="C15" i="4" s="1"/>
  <c r="R52" i="3"/>
  <c r="R51" i="3"/>
  <c r="R50" i="3"/>
  <c r="R49" i="3"/>
  <c r="R48" i="3"/>
  <c r="R47" i="3"/>
  <c r="R46" i="3"/>
  <c r="N52" i="3"/>
  <c r="N51" i="3"/>
  <c r="N50" i="3"/>
  <c r="N49" i="3"/>
  <c r="N48" i="3"/>
  <c r="N47" i="3"/>
  <c r="N46" i="3"/>
  <c r="J52" i="3"/>
  <c r="J51" i="3"/>
  <c r="J50" i="3"/>
  <c r="J49" i="3"/>
  <c r="J48" i="3"/>
  <c r="J47" i="3"/>
  <c r="J46" i="3"/>
  <c r="F52" i="3"/>
  <c r="F51" i="3"/>
  <c r="F50" i="3"/>
  <c r="S50" i="3" s="1"/>
  <c r="F49" i="3"/>
  <c r="F48" i="3"/>
  <c r="F47" i="3"/>
  <c r="F46" i="3"/>
  <c r="S46" i="3" s="1"/>
  <c r="R44" i="3"/>
  <c r="R43" i="3"/>
  <c r="R42" i="3"/>
  <c r="R41" i="3"/>
  <c r="N44" i="3"/>
  <c r="N43" i="3"/>
  <c r="N42" i="3"/>
  <c r="N41" i="3"/>
  <c r="J44" i="3"/>
  <c r="J43" i="3"/>
  <c r="J42" i="3"/>
  <c r="J41" i="3"/>
  <c r="F44" i="3"/>
  <c r="S44" i="3" s="1"/>
  <c r="F43" i="3"/>
  <c r="S43" i="3" s="1"/>
  <c r="F42" i="3"/>
  <c r="S42" i="3" s="1"/>
  <c r="F41" i="3"/>
  <c r="R39" i="3"/>
  <c r="S39" i="3" s="1"/>
  <c r="S33" i="3"/>
  <c r="R38" i="3"/>
  <c r="R37" i="3"/>
  <c r="R36" i="3"/>
  <c r="R35" i="3"/>
  <c r="R34" i="3"/>
  <c r="R33" i="3"/>
  <c r="N39" i="3"/>
  <c r="N38" i="3"/>
  <c r="N37" i="3"/>
  <c r="N36" i="3"/>
  <c r="N35" i="3"/>
  <c r="N34" i="3"/>
  <c r="N33" i="3"/>
  <c r="J39" i="3"/>
  <c r="J38" i="3"/>
  <c r="J37" i="3"/>
  <c r="J36" i="3"/>
  <c r="J35" i="3"/>
  <c r="J34" i="3"/>
  <c r="J33" i="3"/>
  <c r="F39" i="3"/>
  <c r="F38" i="3"/>
  <c r="F37" i="3"/>
  <c r="F36" i="3"/>
  <c r="F35" i="3"/>
  <c r="S35" i="3" s="1"/>
  <c r="F34" i="3"/>
  <c r="F33" i="3"/>
  <c r="R29" i="3"/>
  <c r="R31" i="3"/>
  <c r="R30" i="3"/>
  <c r="R28" i="3"/>
  <c r="N31" i="3"/>
  <c r="N30" i="3"/>
  <c r="N29" i="3"/>
  <c r="N28" i="3"/>
  <c r="J31" i="3"/>
  <c r="J30" i="3"/>
  <c r="J29" i="3"/>
  <c r="J28" i="3"/>
  <c r="F31" i="3"/>
  <c r="S31" i="3" s="1"/>
  <c r="F30" i="3"/>
  <c r="S30" i="3" s="1"/>
  <c r="F29" i="3"/>
  <c r="F28" i="3"/>
  <c r="N23" i="3"/>
  <c r="R26" i="3"/>
  <c r="R25" i="3"/>
  <c r="R24" i="3"/>
  <c r="R23" i="3"/>
  <c r="N26" i="3"/>
  <c r="N25" i="3"/>
  <c r="N24" i="3"/>
  <c r="J26" i="3"/>
  <c r="J25" i="3"/>
  <c r="J24" i="3"/>
  <c r="J23" i="3"/>
  <c r="F26" i="3"/>
  <c r="S26" i="3" s="1"/>
  <c r="F25" i="3"/>
  <c r="S25" i="3" s="1"/>
  <c r="F24" i="3"/>
  <c r="S24" i="3" s="1"/>
  <c r="F23" i="3"/>
  <c r="R21" i="3"/>
  <c r="R20" i="3"/>
  <c r="R19" i="3"/>
  <c r="R18" i="3"/>
  <c r="R17" i="3"/>
  <c r="R16" i="3"/>
  <c r="N21" i="3"/>
  <c r="N20" i="3"/>
  <c r="N19" i="3"/>
  <c r="N18" i="3"/>
  <c r="N17" i="3"/>
  <c r="N16" i="3"/>
  <c r="J21" i="3"/>
  <c r="J20" i="3"/>
  <c r="J19" i="3"/>
  <c r="J18" i="3"/>
  <c r="J17" i="3"/>
  <c r="J16" i="3"/>
  <c r="F21" i="3"/>
  <c r="F20" i="3"/>
  <c r="F19" i="3"/>
  <c r="S19" i="3" s="1"/>
  <c r="F18" i="3"/>
  <c r="F17" i="3"/>
  <c r="F16" i="3"/>
  <c r="R14" i="3"/>
  <c r="R13" i="3"/>
  <c r="R12" i="3"/>
  <c r="R11" i="3"/>
  <c r="N14" i="3"/>
  <c r="N13" i="3"/>
  <c r="N12" i="3"/>
  <c r="N11" i="3"/>
  <c r="J14" i="3"/>
  <c r="J13" i="3"/>
  <c r="J12" i="3"/>
  <c r="J11" i="3"/>
  <c r="F14" i="3"/>
  <c r="S14" i="3" s="1"/>
  <c r="F13" i="3"/>
  <c r="S13" i="3" s="1"/>
  <c r="F12" i="3"/>
  <c r="S12" i="3" s="1"/>
  <c r="F11" i="3"/>
  <c r="S41" i="3" l="1"/>
  <c r="F53" i="3"/>
  <c r="S49" i="3"/>
  <c r="S48" i="3"/>
  <c r="S52" i="3"/>
  <c r="S47" i="3"/>
  <c r="S51" i="3"/>
  <c r="S37" i="3"/>
  <c r="S34" i="3"/>
  <c r="S38" i="3"/>
  <c r="S36" i="3"/>
  <c r="S29" i="3"/>
  <c r="S28" i="3"/>
  <c r="S11" i="3"/>
  <c r="S16" i="3"/>
  <c r="S17" i="3"/>
  <c r="S21" i="3"/>
  <c r="S20" i="3"/>
  <c r="S18" i="3"/>
  <c r="S23" i="3"/>
  <c r="F14" i="4" l="1"/>
  <c r="F15" i="4" s="1"/>
  <c r="S53" i="3"/>
  <c r="S14" i="4" s="1"/>
  <c r="S15" i="4" s="1"/>
</calcChain>
</file>

<file path=xl/sharedStrings.xml><?xml version="1.0" encoding="utf-8"?>
<sst xmlns="http://schemas.openxmlformats.org/spreadsheetml/2006/main" count="152" uniqueCount="149">
  <si>
    <t>№ з/п</t>
  </si>
  <si>
    <t>Найменування показників якості роботи (вища сумарна оцінка)</t>
  </si>
  <si>
    <t>Кількість набраних балів</t>
  </si>
  <si>
    <t>Січень</t>
  </si>
  <si>
    <t>Лютий</t>
  </si>
  <si>
    <t>Березень</t>
  </si>
  <si>
    <t>I-й квартал</t>
  </si>
  <si>
    <t>Квітень</t>
  </si>
  <si>
    <t>Травень</t>
  </si>
  <si>
    <t>Червень</t>
  </si>
  <si>
    <t>II-й квартал</t>
  </si>
  <si>
    <t>Липень</t>
  </si>
  <si>
    <t>Серпень</t>
  </si>
  <si>
    <t>Вересень</t>
  </si>
  <si>
    <t>III-й квартал</t>
  </si>
  <si>
    <t>Жовтень</t>
  </si>
  <si>
    <t>Листопад</t>
  </si>
  <si>
    <t>Грудень</t>
  </si>
  <si>
    <t>ІV- й квартал</t>
  </si>
  <si>
    <t>ЗА РІК</t>
  </si>
  <si>
    <t>Кваліфікація спеціаліста (12 балів)</t>
  </si>
  <si>
    <t>Своєчасне проходження курсів підвищення кваліфікації та атестації</t>
  </si>
  <si>
    <t>Теоретична та практична підготовка: знання нормативної бази, затвердженої внутрішньої документації</t>
  </si>
  <si>
    <t>Відвідування занять, семінарів, тренінгів, конференцій.</t>
  </si>
  <si>
    <t>Користування Інтернет мережею та МІС</t>
  </si>
  <si>
    <t>Контроль за термінами стерильності інструментарію, перев'язувального матеріалу, розхідного матеріалу</t>
  </si>
  <si>
    <t>Контроль проведення поточних та генеральних прибирань. Наявність та дотримання графіків генеральних прибирань.</t>
  </si>
  <si>
    <t>Дотримання вимог інструктивних документів щодо ведення медичної документації</t>
  </si>
  <si>
    <t>Дотримання комерційної та медичної таємниць Медичного центру</t>
  </si>
  <si>
    <t>Дотримання особистої таємниці пацієнтів та персоналу</t>
  </si>
  <si>
    <t>Наявність обгрунтованих скарг етичного характеру від пацієнтів</t>
  </si>
  <si>
    <t>Культура поведінки</t>
  </si>
  <si>
    <t>Ставлення до пацієнтів</t>
  </si>
  <si>
    <t>Доброзичливість спілкування з колегами та пацієнтами</t>
  </si>
  <si>
    <t>Участь у конфліктних ситуаціях з колегами та / або пацієнтами</t>
  </si>
  <si>
    <t>Загальна кількість балів</t>
  </si>
  <si>
    <t>1.1</t>
  </si>
  <si>
    <t>1.2</t>
  </si>
  <si>
    <t>1.3</t>
  </si>
  <si>
    <t>1.4</t>
  </si>
  <si>
    <t>2.1</t>
  </si>
  <si>
    <t>2.2</t>
  </si>
  <si>
    <t>2.3</t>
  </si>
  <si>
    <t>2.4</t>
  </si>
  <si>
    <t>2.5</t>
  </si>
  <si>
    <t>2.6</t>
  </si>
  <si>
    <t>3.1</t>
  </si>
  <si>
    <t>3.2</t>
  </si>
  <si>
    <t>3.3</t>
  </si>
  <si>
    <t>3.4</t>
  </si>
  <si>
    <t>4.1</t>
  </si>
  <si>
    <t>4.2</t>
  </si>
  <si>
    <t>4.3</t>
  </si>
  <si>
    <t>4.4</t>
  </si>
  <si>
    <t>5.1</t>
  </si>
  <si>
    <t>5.2</t>
  </si>
  <si>
    <t>5.3</t>
  </si>
  <si>
    <t>5.4.</t>
  </si>
  <si>
    <t>5.5</t>
  </si>
  <si>
    <t>5.6</t>
  </si>
  <si>
    <t>5.7</t>
  </si>
  <si>
    <t>6.1</t>
  </si>
  <si>
    <t>6.2</t>
  </si>
  <si>
    <t>6.3</t>
  </si>
  <si>
    <t>6.4</t>
  </si>
  <si>
    <t>7.1</t>
  </si>
  <si>
    <t>7.2</t>
  </si>
  <si>
    <t>7.3</t>
  </si>
  <si>
    <t>7.4</t>
  </si>
  <si>
    <t>7.5</t>
  </si>
  <si>
    <t>7.6</t>
  </si>
  <si>
    <t>КРИТЕРІЇ ОЦІНКИ ЯКОСТІ РОБОТИ</t>
  </si>
  <si>
    <r>
      <rPr>
        <b/>
        <sz val="14"/>
        <color theme="1"/>
        <rFont val="Calibri"/>
        <family val="2"/>
        <charset val="204"/>
        <scheme val="minor"/>
      </rPr>
      <t xml:space="preserve">Кваліфікаційна категорія: </t>
    </r>
    <r>
      <rPr>
        <i/>
        <sz val="14"/>
        <color theme="1"/>
        <rFont val="Calibri"/>
        <family val="2"/>
        <charset val="204"/>
        <scheme val="minor"/>
      </rPr>
      <t>Вища</t>
    </r>
  </si>
  <si>
    <t>Показник якості роботи / місяць</t>
  </si>
  <si>
    <t>січень</t>
  </si>
  <si>
    <t>лютий</t>
  </si>
  <si>
    <t>березень</t>
  </si>
  <si>
    <t>І квартал</t>
  </si>
  <si>
    <t>квітень</t>
  </si>
  <si>
    <t>травень</t>
  </si>
  <si>
    <t>червень</t>
  </si>
  <si>
    <t>ІІ квартал</t>
  </si>
  <si>
    <t>липень</t>
  </si>
  <si>
    <t>серпень</t>
  </si>
  <si>
    <t>вересень</t>
  </si>
  <si>
    <t>ІІІ квартал</t>
  </si>
  <si>
    <t>жовтень</t>
  </si>
  <si>
    <t>листопад</t>
  </si>
  <si>
    <t>грудень</t>
  </si>
  <si>
    <t>ІV квартал</t>
  </si>
  <si>
    <t>Загальна кількість набраних балів</t>
  </si>
  <si>
    <t>Інтегральний коефіцієнт якості</t>
  </si>
  <si>
    <r>
      <t xml:space="preserve">Кваліфікація спеціаліста </t>
    </r>
    <r>
      <rPr>
        <b/>
        <sz val="10"/>
        <color theme="1"/>
        <rFont val="HeliosLightC"/>
        <charset val="204"/>
      </rPr>
      <t>(12 балів)</t>
    </r>
  </si>
  <si>
    <r>
      <t>·</t>
    </r>
    <r>
      <rPr>
        <sz val="7"/>
        <color theme="1"/>
        <rFont val="Times New Roman"/>
        <family val="1"/>
        <charset val="204"/>
      </rPr>
      <t xml:space="preserve">       </t>
    </r>
    <r>
      <rPr>
        <sz val="9"/>
        <color theme="1"/>
        <rFont val="HeliosLightC"/>
      </rPr>
      <t>0-49% - незадовільно</t>
    </r>
  </si>
  <si>
    <r>
      <t>·</t>
    </r>
    <r>
      <rPr>
        <sz val="7"/>
        <color theme="1"/>
        <rFont val="Times New Roman"/>
        <family val="1"/>
        <charset val="204"/>
      </rPr>
      <t xml:space="preserve">     </t>
    </r>
    <r>
      <rPr>
        <sz val="9"/>
        <color theme="1"/>
        <rFont val="HeliosLightC"/>
      </rPr>
      <t>50-74% - задовільно;</t>
    </r>
  </si>
  <si>
    <r>
      <t>·</t>
    </r>
    <r>
      <rPr>
        <sz val="7"/>
        <color theme="1"/>
        <rFont val="Times New Roman"/>
        <family val="1"/>
        <charset val="204"/>
      </rPr>
      <t xml:space="preserve">         </t>
    </r>
    <r>
      <rPr>
        <sz val="9"/>
        <color theme="1"/>
        <rFont val="HeliosLightC"/>
      </rPr>
      <t>75-89% - добре;</t>
    </r>
  </si>
  <si>
    <r>
      <t>·</t>
    </r>
    <r>
      <rPr>
        <sz val="7"/>
        <color theme="1"/>
        <rFont val="Times New Roman"/>
        <family val="1"/>
        <charset val="204"/>
      </rPr>
      <t xml:space="preserve">   </t>
    </r>
    <r>
      <rPr>
        <sz val="9"/>
        <color theme="1"/>
        <rFont val="HeliosLightC"/>
      </rPr>
      <t>90-100% - відмінно</t>
    </r>
  </si>
  <si>
    <r>
      <t>Помилки, що найчастіше зустрічаються в роботі молодшого спеціаліста з медичною освітою</t>
    </r>
    <r>
      <rPr>
        <b/>
        <sz val="10"/>
        <color theme="1"/>
        <rFont val="HeliosLightC"/>
      </rPr>
      <t>:</t>
    </r>
  </si>
  <si>
    <t>Медичний директор:___________________________</t>
  </si>
  <si>
    <t>З результатами оцінки ознайомлена:__________________________</t>
  </si>
  <si>
    <t>Дата________________________</t>
  </si>
  <si>
    <t>ЕКСПЕРТНА КАРТА</t>
  </si>
  <si>
    <t>Виконавча та трудова дисципліна / Організація робочого місця (18 балів)</t>
  </si>
  <si>
    <t>Наявність посадової інструкції на робочому місці. Знання та виконання посадових обов’язків</t>
  </si>
  <si>
    <t>Дотримання графіка роботи</t>
  </si>
  <si>
    <t>Дотримання правил внутрішнього трудового розпорядку</t>
  </si>
  <si>
    <t>Наявність зауважень під час планових та позапланових перевірок</t>
  </si>
  <si>
    <t>Раціональне використання робочого часу</t>
  </si>
  <si>
    <t>Знання та виконання інструкцій з охорони праці та пожежної безпеки</t>
  </si>
  <si>
    <t>Догляд за пацієнтами. Виконання лікарських призначень (12 балів)</t>
  </si>
  <si>
    <t>Знання та дотримання правил здійснення загального догляду за пацієнтами</t>
  </si>
  <si>
    <t>Виконання процедур та маніпуляцій відповідно до стандарту сестринського догляду</t>
  </si>
  <si>
    <t>Наявність ускладнень у пацієнта, пов’язаних з виконанням маніпуляцій</t>
  </si>
  <si>
    <t>Володіння технологіями надання невідкладної долікарської медичної допомоги</t>
  </si>
  <si>
    <t>Організація забезпечення лікарськими засобами, виробів медичного призначення, медичним обладнанням (12 балів)</t>
  </si>
  <si>
    <t>Наявність інструкцій та супровідних документів</t>
  </si>
  <si>
    <t>Дотримання вимог зберігання лікарських засобів та виробів медичного призначення. Ведення протоколу перевірки лікарських препаратів та термінів придатності</t>
  </si>
  <si>
    <t>Дотримання правил обліку, зберігання та використання лікарських засобів; отруйних та сильнодіючих препаратів; психотропних речовин та прекурсорів</t>
  </si>
  <si>
    <t>Забезпечення раціонального використання матеріально-технічної бази відділення, своєчасним ремонтом обладнання та апаратури</t>
  </si>
  <si>
    <t>Дотримання вимог санітарно-протиепідемічного режиму (21 бал)</t>
  </si>
  <si>
    <t>Дотримання правил особистої гігієни та форми спецодягу на відповідність корпоративному стилю Медичного центру</t>
  </si>
  <si>
    <t>Дотримання вимог до зовнішнього вигляду</t>
  </si>
  <si>
    <t>Дотримання універсальних заходів безпеки: використання засобів індивідуального захисту; дотримання правил при роботі, зборі, дезінфекції, ПСО або видаленні з відділення гострого та ріжучого медичного інструментарію; дотримання правил і техніки миття та стандартної методики обробки кистей рук антисептиком.</t>
  </si>
  <si>
    <t>Дотримання правил сортування та утилізації відходів</t>
  </si>
  <si>
    <t>Дотримання правил приготування та використання дезінфекційних засобів</t>
  </si>
  <si>
    <t>Робота з документацією (12 балів)</t>
  </si>
  <si>
    <t>Участь в розробці локальних протоколів медичної сестри / акушерки, при наданні медичної допомоги пацієнтам</t>
  </si>
  <si>
    <t>Забезпечення вдосконалення та контроль впровадження та дотримання Державного стандарту ДСТУ ISO 9001:2015.</t>
  </si>
  <si>
    <t>Ведення журналів та форм первинно-облікової документації</t>
  </si>
  <si>
    <t>7.7</t>
  </si>
  <si>
    <t>Дата____________________________</t>
  </si>
  <si>
    <t>Завідувач відділення:___________________________________</t>
  </si>
  <si>
    <t>Старша сестра медична:_________________________________</t>
  </si>
  <si>
    <t>З результатами оцінки ознайомлена:_______________________</t>
  </si>
  <si>
    <t>____________________________________________________________________________________________________________________________</t>
  </si>
  <si>
    <r>
      <t>Помилки, що найчастіше зустрічаються в роботі молодшого спеціаліста з медичною освітою</t>
    </r>
    <r>
      <rPr>
        <i/>
        <sz val="10"/>
        <color theme="1"/>
        <rFont val="HeliosLightC"/>
        <charset val="204"/>
      </rPr>
      <t>:</t>
    </r>
  </si>
  <si>
    <t xml:space="preserve"> медичної сестри</t>
  </si>
  <si>
    <t>Дотримання правил етики та деонтології (21бал)</t>
  </si>
  <si>
    <r>
      <rPr>
        <b/>
        <sz val="14"/>
        <color theme="1"/>
        <rFont val="Calibri"/>
        <family val="2"/>
        <charset val="204"/>
        <scheme val="minor"/>
      </rPr>
      <t xml:space="preserve">Посада: </t>
    </r>
    <r>
      <rPr>
        <i/>
        <sz val="14"/>
        <color theme="1"/>
        <rFont val="Calibri"/>
        <family val="2"/>
        <charset val="204"/>
        <scheme val="minor"/>
      </rPr>
      <t>Медична сестра</t>
    </r>
  </si>
  <si>
    <r>
      <t xml:space="preserve">Догляд за пацієнтами/ виконання лікарських призначень </t>
    </r>
    <r>
      <rPr>
        <b/>
        <sz val="10"/>
        <color theme="1"/>
        <rFont val="HeliosLightC"/>
        <charset val="204"/>
      </rPr>
      <t>(12 балів)</t>
    </r>
  </si>
  <si>
    <r>
      <t xml:space="preserve">Виконавча та трудова дисципліна/ організація робочого місця </t>
    </r>
    <r>
      <rPr>
        <b/>
        <sz val="10"/>
        <color theme="1"/>
        <rFont val="HeliosLightC"/>
        <charset val="204"/>
      </rPr>
      <t>(18 балів)</t>
    </r>
  </si>
  <si>
    <r>
      <t xml:space="preserve">Організація забезпечення лікарськими засобами, виробів медичного призначення, медичним обладнанням </t>
    </r>
    <r>
      <rPr>
        <b/>
        <sz val="10"/>
        <color theme="1"/>
        <rFont val="HeliosLightC"/>
        <charset val="204"/>
      </rPr>
      <t>(12 балів)</t>
    </r>
  </si>
  <si>
    <r>
      <t>Дотримання вимог санітарно-протиепідемічного режиму</t>
    </r>
    <r>
      <rPr>
        <b/>
        <sz val="10"/>
        <color theme="1"/>
        <rFont val="HeliosLightC"/>
        <charset val="204"/>
      </rPr>
      <t xml:space="preserve"> (21 бал)</t>
    </r>
  </si>
  <si>
    <r>
      <t xml:space="preserve">Робота з документацією </t>
    </r>
    <r>
      <rPr>
        <b/>
        <sz val="10"/>
        <color theme="1"/>
        <rFont val="HeliosLightC"/>
        <charset val="204"/>
      </rPr>
      <t>(12 балів)</t>
    </r>
  </si>
  <si>
    <r>
      <t xml:space="preserve">Дотримання правил етики та деонтології </t>
    </r>
    <r>
      <rPr>
        <b/>
        <sz val="10"/>
        <color theme="1"/>
        <rFont val="HeliosLightC"/>
        <charset val="204"/>
      </rPr>
      <t>(21бал)</t>
    </r>
  </si>
  <si>
    <t>оцінювання якості роботи медичної сестри</t>
  </si>
  <si>
    <r>
      <rPr>
        <b/>
        <sz val="14"/>
        <color theme="1"/>
        <rFont val="Calibri"/>
        <family val="2"/>
        <charset val="204"/>
        <scheme val="minor"/>
      </rPr>
      <t>ПІБ:</t>
    </r>
    <r>
      <rPr>
        <sz val="14"/>
        <color theme="1"/>
        <rFont val="Calibri"/>
        <family val="2"/>
        <charset val="204"/>
        <scheme val="minor"/>
      </rPr>
      <t xml:space="preserve"> </t>
    </r>
  </si>
  <si>
    <t>Головна медична сестра:________________________________</t>
  </si>
  <si>
    <r>
      <rPr>
        <b/>
        <sz val="14"/>
        <color theme="1"/>
        <rFont val="Calibri"/>
        <family val="2"/>
        <charset val="204"/>
        <scheme val="minor"/>
      </rPr>
      <t xml:space="preserve">Посада: </t>
    </r>
    <r>
      <rPr>
        <i/>
        <sz val="14"/>
        <color theme="1"/>
        <rFont val="Calibri"/>
        <family val="2"/>
        <charset val="204"/>
        <scheme val="minor"/>
      </rPr>
      <t xml:space="preserve">медична сестра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</si>
</sst>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\ _₽_-;\-* #,##0.00\ _₽_-;_-* &quot;-&quot;??\ _₽_-;_-@_-"/>
  </numFmts>
  <fonts count="28">
    <font>
      <sz val="11"/>
      <color theme="1"/>
      <name val="Calibri"/>
      <family val="2"/>
      <scheme val="minor"/>
    </font>
    <font>
      <b/>
      <sz val="9"/>
      <color theme="1"/>
      <name val="HeliosLightC"/>
    </font>
    <font>
      <sz val="10"/>
      <color theme="1"/>
      <name val="HeliosC"/>
    </font>
    <font>
      <b/>
      <sz val="10"/>
      <color theme="1"/>
      <name val="Times New Roman"/>
      <family val="1"/>
      <charset val="204"/>
    </font>
    <font>
      <b/>
      <sz val="10"/>
      <color theme="1"/>
      <name val="HeliosLightC"/>
    </font>
    <font>
      <sz val="10"/>
      <color theme="1"/>
      <name val="Times New Roman"/>
      <family val="1"/>
      <charset val="204"/>
    </font>
    <font>
      <sz val="10"/>
      <color theme="1"/>
      <name val="HeliosLightC"/>
    </font>
    <font>
      <b/>
      <sz val="9"/>
      <color theme="1"/>
      <name val="HeliosC"/>
    </font>
    <font>
      <b/>
      <sz val="12"/>
      <color theme="1"/>
      <name val="HeliosLightC"/>
    </font>
    <font>
      <sz val="12"/>
      <color theme="1"/>
      <name val="HeliosC"/>
    </font>
    <font>
      <sz val="14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i/>
      <sz val="14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7"/>
      <color theme="1"/>
      <name val="Times New Roman"/>
      <family val="1"/>
      <charset val="204"/>
    </font>
    <font>
      <b/>
      <sz val="10"/>
      <color theme="1"/>
      <name val="HeliosC"/>
    </font>
    <font>
      <b/>
      <sz val="10"/>
      <color theme="1"/>
      <name val="HeliosLightC"/>
      <charset val="204"/>
    </font>
    <font>
      <sz val="9"/>
      <color theme="1"/>
      <name val="Symbol"/>
      <family val="1"/>
      <charset val="2"/>
    </font>
    <font>
      <sz val="9"/>
      <color theme="1"/>
      <name val="HeliosLightC"/>
    </font>
    <font>
      <b/>
      <sz val="11"/>
      <color theme="1"/>
      <name val="Calibri"/>
      <family val="2"/>
      <scheme val="minor"/>
    </font>
    <font>
      <b/>
      <sz val="12"/>
      <color theme="1"/>
      <name val="HeliosC"/>
      <charset val="204"/>
    </font>
    <font>
      <sz val="12"/>
      <color theme="1"/>
      <name val="HeliosLightC"/>
    </font>
    <font>
      <sz val="10"/>
      <color theme="1"/>
      <name val="Calibri"/>
      <family val="2"/>
      <scheme val="minor"/>
    </font>
    <font>
      <b/>
      <i/>
      <sz val="12"/>
      <color theme="1"/>
      <name val="HeliosLightC"/>
      <charset val="204"/>
    </font>
    <font>
      <i/>
      <sz val="10"/>
      <color theme="1"/>
      <name val="HeliosLightC"/>
      <charset val="204"/>
    </font>
    <font>
      <b/>
      <sz val="10"/>
      <color theme="1"/>
      <name val="HeliosC"/>
      <charset val="204"/>
    </font>
    <font>
      <b/>
      <sz val="12"/>
      <color theme="1"/>
      <name val="HeliosC"/>
    </font>
  </fonts>
  <fills count="7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4" fillId="0" borderId="0" applyFont="0" applyFill="0" applyBorder="0" applyAlignment="0" applyProtection="0"/>
  </cellStyleXfs>
  <cellXfs count="60">
    <xf numFmtId="0" fontId="0" fillId="0" borderId="0" xfId="0"/>
    <xf numFmtId="49" fontId="0" fillId="0" borderId="0" xfId="0" applyNumberFormat="1" applyAlignment="1"/>
    <xf numFmtId="0" fontId="6" fillId="0" borderId="0" xfId="0" applyFont="1"/>
    <xf numFmtId="0" fontId="8" fillId="0" borderId="0" xfId="0" applyFont="1"/>
    <xf numFmtId="0" fontId="18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0" fontId="0" fillId="0" borderId="0" xfId="0" applyAlignment="1"/>
    <xf numFmtId="0" fontId="0" fillId="0" borderId="1" xfId="0" applyBorder="1"/>
    <xf numFmtId="0" fontId="4" fillId="5" borderId="2" xfId="0" applyFont="1" applyFill="1" applyBorder="1" applyAlignment="1">
      <alignment horizontal="center" vertical="center" textRotation="90" wrapText="1"/>
    </xf>
    <xf numFmtId="0" fontId="6" fillId="5" borderId="2" xfId="0" applyFont="1" applyFill="1" applyBorder="1" applyAlignment="1">
      <alignment horizontal="left" vertical="center" wrapText="1"/>
    </xf>
    <xf numFmtId="0" fontId="6" fillId="6" borderId="2" xfId="0" applyFont="1" applyFill="1" applyBorder="1" applyAlignment="1">
      <alignment horizontal="justify" vertical="center" wrapText="1"/>
    </xf>
    <xf numFmtId="0" fontId="2" fillId="5" borderId="2" xfId="0" applyFont="1" applyFill="1" applyBorder="1" applyAlignment="1">
      <alignment horizontal="left" vertical="center" wrapText="1"/>
    </xf>
    <xf numFmtId="0" fontId="2" fillId="6" borderId="2" xfId="0" applyFont="1" applyFill="1" applyBorder="1" applyAlignment="1">
      <alignment vertical="center" wrapText="1"/>
    </xf>
    <xf numFmtId="0" fontId="6" fillId="5" borderId="2" xfId="0" applyFont="1" applyFill="1" applyBorder="1" applyAlignment="1">
      <alignment vertical="center" textRotation="90" wrapText="1"/>
    </xf>
    <xf numFmtId="0" fontId="2" fillId="5" borderId="2" xfId="0" applyFont="1" applyFill="1" applyBorder="1" applyAlignment="1">
      <alignment vertical="center" textRotation="90" wrapText="1"/>
    </xf>
    <xf numFmtId="49" fontId="3" fillId="2" borderId="2" xfId="0" applyNumberFormat="1" applyFont="1" applyFill="1" applyBorder="1" applyAlignment="1">
      <alignment vertical="center" wrapText="1"/>
    </xf>
    <xf numFmtId="0" fontId="4" fillId="5" borderId="2" xfId="0" applyFont="1" applyFill="1" applyBorder="1" applyAlignment="1">
      <alignment horizontal="justify" vertical="center" wrapText="1"/>
    </xf>
    <xf numFmtId="0" fontId="3" fillId="5" borderId="2" xfId="0" applyFont="1" applyFill="1" applyBorder="1" applyAlignment="1">
      <alignment horizontal="center" vertical="center" wrapText="1"/>
    </xf>
    <xf numFmtId="49" fontId="5" fillId="0" borderId="2" xfId="0" applyNumberFormat="1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justify" vertical="center" wrapText="1"/>
    </xf>
    <xf numFmtId="0" fontId="6" fillId="4" borderId="2" xfId="0" applyFont="1" applyFill="1" applyBorder="1" applyAlignment="1">
      <alignment vertical="center" wrapText="1"/>
    </xf>
    <xf numFmtId="49" fontId="5" fillId="4" borderId="2" xfId="0" applyNumberFormat="1" applyFont="1" applyFill="1" applyBorder="1" applyAlignment="1">
      <alignment vertical="center" wrapText="1"/>
    </xf>
    <xf numFmtId="0" fontId="5" fillId="4" borderId="2" xfId="0" applyFont="1" applyFill="1" applyBorder="1" applyAlignment="1">
      <alignment horizontal="center" vertical="center" wrapText="1"/>
    </xf>
    <xf numFmtId="49" fontId="5" fillId="5" borderId="2" xfId="0" applyNumberFormat="1" applyFont="1" applyFill="1" applyBorder="1" applyAlignment="1">
      <alignment vertical="center" wrapText="1"/>
    </xf>
    <xf numFmtId="0" fontId="8" fillId="5" borderId="2" xfId="0" applyFont="1" applyFill="1" applyBorder="1" applyAlignment="1">
      <alignment vertical="center" wrapText="1"/>
    </xf>
    <xf numFmtId="0" fontId="6" fillId="6" borderId="2" xfId="0" applyNumberFormat="1" applyFont="1" applyFill="1" applyBorder="1" applyAlignment="1">
      <alignment vertical="center" wrapText="1"/>
    </xf>
    <xf numFmtId="0" fontId="4" fillId="5" borderId="2" xfId="0" applyNumberFormat="1" applyFont="1" applyFill="1" applyBorder="1" applyAlignment="1">
      <alignment vertical="center" wrapText="1"/>
    </xf>
    <xf numFmtId="0" fontId="6" fillId="6" borderId="2" xfId="0" applyNumberFormat="1" applyFont="1" applyFill="1" applyBorder="1" applyAlignment="1">
      <alignment horizontal="center" vertical="center" wrapText="1"/>
    </xf>
    <xf numFmtId="0" fontId="4" fillId="5" borderId="2" xfId="0" applyNumberFormat="1" applyFont="1" applyFill="1" applyBorder="1" applyAlignment="1">
      <alignment horizontal="center" vertical="center" wrapText="1"/>
    </xf>
    <xf numFmtId="0" fontId="16" fillId="5" borderId="2" xfId="0" applyNumberFormat="1" applyFont="1" applyFill="1" applyBorder="1" applyAlignment="1">
      <alignment vertical="center" wrapText="1"/>
    </xf>
    <xf numFmtId="0" fontId="16" fillId="6" borderId="2" xfId="0" applyNumberFormat="1" applyFont="1" applyFill="1" applyBorder="1" applyAlignment="1">
      <alignment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5" fillId="5" borderId="2" xfId="0" applyNumberFormat="1" applyFont="1" applyFill="1" applyBorder="1" applyAlignment="1">
      <alignment horizontal="center" vertical="center" wrapText="1"/>
    </xf>
    <xf numFmtId="0" fontId="3" fillId="5" borderId="2" xfId="0" applyNumberFormat="1" applyFont="1" applyFill="1" applyBorder="1" applyAlignment="1">
      <alignment vertical="center" wrapText="1"/>
    </xf>
    <xf numFmtId="49" fontId="5" fillId="0" borderId="3" xfId="0" applyNumberFormat="1" applyFont="1" applyBorder="1" applyAlignment="1">
      <alignment vertical="center" wrapText="1"/>
    </xf>
    <xf numFmtId="0" fontId="5" fillId="0" borderId="4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6" fillId="0" borderId="2" xfId="0" applyFont="1" applyBorder="1" applyAlignment="1">
      <alignment wrapText="1"/>
    </xf>
    <xf numFmtId="0" fontId="3" fillId="3" borderId="2" xfId="0" applyNumberFormat="1" applyFont="1" applyFill="1" applyBorder="1" applyAlignment="1">
      <alignment vertical="center" wrapText="1"/>
    </xf>
    <xf numFmtId="0" fontId="3" fillId="5" borderId="2" xfId="1" applyNumberFormat="1" applyFont="1" applyFill="1" applyBorder="1" applyAlignment="1">
      <alignment vertical="center" wrapText="1"/>
    </xf>
    <xf numFmtId="49" fontId="23" fillId="0" borderId="0" xfId="0" applyNumberFormat="1" applyFont="1" applyAlignment="1"/>
    <xf numFmtId="0" fontId="24" fillId="0" borderId="0" xfId="0" applyFont="1" applyAlignment="1">
      <alignment vertical="center"/>
    </xf>
    <xf numFmtId="0" fontId="26" fillId="5" borderId="2" xfId="0" applyFont="1" applyFill="1" applyBorder="1" applyAlignment="1">
      <alignment vertical="center" textRotation="90" wrapText="1"/>
    </xf>
    <xf numFmtId="0" fontId="3" fillId="5" borderId="2" xfId="0" applyNumberFormat="1" applyFont="1" applyFill="1" applyBorder="1" applyAlignment="1">
      <alignment horizontal="center" vertical="center" wrapText="1"/>
    </xf>
    <xf numFmtId="0" fontId="20" fillId="0" borderId="0" xfId="0" applyFont="1"/>
    <xf numFmtId="49" fontId="1" fillId="5" borderId="2" xfId="0" applyNumberFormat="1" applyFont="1" applyFill="1" applyBorder="1" applyAlignment="1">
      <alignment vertical="center" wrapText="1"/>
    </xf>
    <xf numFmtId="0" fontId="1" fillId="5" borderId="2" xfId="0" applyFont="1" applyFill="1" applyBorder="1" applyAlignment="1">
      <alignment vertical="center" wrapText="1"/>
    </xf>
    <xf numFmtId="0" fontId="27" fillId="5" borderId="2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49" fontId="10" fillId="0" borderId="0" xfId="0" applyNumberFormat="1" applyFont="1" applyAlignment="1">
      <alignment horizontal="center"/>
    </xf>
    <xf numFmtId="49" fontId="11" fillId="0" borderId="0" xfId="0" applyNumberFormat="1" applyFont="1" applyAlignment="1"/>
    <xf numFmtId="0" fontId="4" fillId="5" borderId="2" xfId="0" applyFont="1" applyFill="1" applyBorder="1" applyAlignment="1">
      <alignment horizontal="left" vertical="center" wrapText="1"/>
    </xf>
    <xf numFmtId="0" fontId="7" fillId="5" borderId="2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justify" vertical="center" wrapText="1"/>
    </xf>
    <xf numFmtId="0" fontId="4" fillId="5" borderId="2" xfId="0" applyFont="1" applyFill="1" applyBorder="1" applyAlignment="1">
      <alignment horizontal="justify" vertical="center" wrapText="1"/>
    </xf>
    <xf numFmtId="0" fontId="4" fillId="3" borderId="5" xfId="0" applyFont="1" applyFill="1" applyBorder="1" applyAlignment="1">
      <alignment horizontal="justify" vertical="center" wrapText="1"/>
    </xf>
    <xf numFmtId="0" fontId="22" fillId="5" borderId="2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center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0</xdr:row>
      <xdr:rowOff>28575</xdr:rowOff>
    </xdr:from>
    <xdr:to>
      <xdr:col>18</xdr:col>
      <xdr:colOff>304800</xdr:colOff>
      <xdr:row>4</xdr:row>
      <xdr:rowOff>19050</xdr:rowOff>
    </xdr:to>
    <xdr:sp macro="" textlink="">
      <xdr:nvSpPr>
        <xdr:cNvPr id="2" name="TextBox 1"/>
        <xdr:cNvSpPr txBox="1"/>
      </xdr:nvSpPr>
      <xdr:spPr>
        <a:xfrm>
          <a:off x="6200775" y="28575"/>
          <a:ext cx="2409825" cy="685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ru-RU" sz="1400"/>
            <a:t>Затверджено наказом №від</a:t>
          </a:r>
          <a:r>
            <a:rPr lang="ru-RU" sz="1400" baseline="0"/>
            <a:t> .2022</a:t>
          </a:r>
          <a:endParaRPr lang="ru-RU" sz="14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76200</xdr:colOff>
      <xdr:row>0</xdr:row>
      <xdr:rowOff>19050</xdr:rowOff>
    </xdr:from>
    <xdr:to>
      <xdr:col>18</xdr:col>
      <xdr:colOff>371474</xdr:colOff>
      <xdr:row>2</xdr:row>
      <xdr:rowOff>180975</xdr:rowOff>
    </xdr:to>
    <xdr:sp macro="" textlink="">
      <xdr:nvSpPr>
        <xdr:cNvPr id="2" name="TextBox 1"/>
        <xdr:cNvSpPr txBox="1"/>
      </xdr:nvSpPr>
      <xdr:spPr>
        <a:xfrm>
          <a:off x="6686550" y="19050"/>
          <a:ext cx="2038349" cy="5429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ru-RU" sz="1400"/>
            <a:t>Затверджено наказом №</a:t>
          </a:r>
          <a:r>
            <a:rPr lang="ru-RU" sz="1400" baseline="0"/>
            <a:t> </a:t>
          </a:r>
          <a:r>
            <a:rPr lang="ru-RU" sz="1400"/>
            <a:t>від</a:t>
          </a:r>
          <a:r>
            <a:rPr lang="ru-RU" sz="1400" baseline="0"/>
            <a:t> 2022</a:t>
          </a:r>
          <a:endParaRPr lang="ru-RU" sz="1400"/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0"/>
  <sheetViews>
    <sheetView topLeftCell="A37" workbookViewId="0">
      <selection activeCell="V5" sqref="V5"/>
    </sheetView>
  </sheetViews>
  <sheetFormatPr defaultRowHeight="15"/>
  <cols>
    <col min="1" max="1" width="5" style="1" customWidth="1"/>
    <col min="2" max="2" width="44.140625" customWidth="1"/>
    <col min="3" max="3" width="7" customWidth="1"/>
    <col min="4" max="18" width="4.7109375" customWidth="1"/>
    <col min="19" max="19" width="4.7109375" style="46" customWidth="1"/>
  </cols>
  <sheetData>
    <row r="1" spans="1:19">
      <c r="A1" s="50" t="s">
        <v>71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</row>
    <row r="2" spans="1:19" ht="6" customHeight="1">
      <c r="A2" s="50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</row>
    <row r="3" spans="1:19" ht="15" customHeight="1">
      <c r="A3" s="51" t="s">
        <v>136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</row>
    <row r="4" spans="1:19" ht="18.75">
      <c r="A4" s="52" t="s">
        <v>146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</row>
    <row r="5" spans="1:19" ht="18.75">
      <c r="A5" s="52" t="s">
        <v>148</v>
      </c>
      <c r="B5" s="52"/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</row>
    <row r="6" spans="1:19" ht="18.75">
      <c r="A6" s="52" t="s">
        <v>72</v>
      </c>
      <c r="B6" s="52"/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52"/>
      <c r="Q6" s="52"/>
      <c r="R6" s="52"/>
      <c r="S6" s="52"/>
    </row>
    <row r="7" spans="1:19">
      <c r="A7" s="47" t="s">
        <v>0</v>
      </c>
      <c r="B7" s="48" t="s">
        <v>1</v>
      </c>
      <c r="C7" s="49" t="s">
        <v>2</v>
      </c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</row>
    <row r="8" spans="1:19" ht="6" customHeight="1">
      <c r="A8" s="47"/>
      <c r="B8" s="48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</row>
    <row r="9" spans="1:19" ht="70.5">
      <c r="A9" s="47"/>
      <c r="B9" s="48"/>
      <c r="C9" s="14" t="s">
        <v>3</v>
      </c>
      <c r="D9" s="14" t="s">
        <v>4</v>
      </c>
      <c r="E9" s="14" t="s">
        <v>5</v>
      </c>
      <c r="F9" s="44" t="s">
        <v>6</v>
      </c>
      <c r="G9" s="14" t="s">
        <v>7</v>
      </c>
      <c r="H9" s="14" t="s">
        <v>8</v>
      </c>
      <c r="I9" s="14" t="s">
        <v>9</v>
      </c>
      <c r="J9" s="44" t="s">
        <v>10</v>
      </c>
      <c r="K9" s="14" t="s">
        <v>11</v>
      </c>
      <c r="L9" s="14" t="s">
        <v>12</v>
      </c>
      <c r="M9" s="14" t="s">
        <v>13</v>
      </c>
      <c r="N9" s="44" t="s">
        <v>14</v>
      </c>
      <c r="O9" s="14" t="s">
        <v>15</v>
      </c>
      <c r="P9" s="14" t="s">
        <v>16</v>
      </c>
      <c r="Q9" s="14" t="s">
        <v>17</v>
      </c>
      <c r="R9" s="44" t="s">
        <v>18</v>
      </c>
      <c r="S9" s="44" t="s">
        <v>19</v>
      </c>
    </row>
    <row r="10" spans="1:19" ht="28.5" customHeight="1">
      <c r="A10" s="15">
        <v>1</v>
      </c>
      <c r="B10" s="16" t="s">
        <v>20</v>
      </c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</row>
    <row r="11" spans="1:19" ht="31.5" customHeight="1">
      <c r="A11" s="18" t="s">
        <v>36</v>
      </c>
      <c r="B11" s="10" t="s">
        <v>21</v>
      </c>
      <c r="C11" s="19">
        <v>3</v>
      </c>
      <c r="D11" s="19">
        <v>3</v>
      </c>
      <c r="E11" s="19">
        <v>3</v>
      </c>
      <c r="F11" s="20">
        <f>C11+D11+E11</f>
        <v>9</v>
      </c>
      <c r="G11" s="19">
        <v>3</v>
      </c>
      <c r="H11" s="19">
        <v>3</v>
      </c>
      <c r="I11" s="19">
        <v>3</v>
      </c>
      <c r="J11" s="20">
        <f>G11+H11+I11</f>
        <v>9</v>
      </c>
      <c r="K11" s="19">
        <v>3</v>
      </c>
      <c r="L11" s="19">
        <v>3</v>
      </c>
      <c r="M11" s="19">
        <v>3</v>
      </c>
      <c r="N11" s="20">
        <f>K11+L11+M11</f>
        <v>9</v>
      </c>
      <c r="O11" s="19">
        <v>3</v>
      </c>
      <c r="P11" s="19">
        <v>3</v>
      </c>
      <c r="Q11" s="19">
        <v>3</v>
      </c>
      <c r="R11" s="20">
        <f>O11+P11+Q11</f>
        <v>9</v>
      </c>
      <c r="S11" s="17">
        <f>F11+J11+N11+R11</f>
        <v>36</v>
      </c>
    </row>
    <row r="12" spans="1:19" ht="39.75" customHeight="1">
      <c r="A12" s="18" t="s">
        <v>37</v>
      </c>
      <c r="B12" s="10" t="s">
        <v>22</v>
      </c>
      <c r="C12" s="19">
        <v>3</v>
      </c>
      <c r="D12" s="19">
        <v>3</v>
      </c>
      <c r="E12" s="19">
        <v>3</v>
      </c>
      <c r="F12" s="20">
        <f>C12+D12+E12</f>
        <v>9</v>
      </c>
      <c r="G12" s="19">
        <v>3</v>
      </c>
      <c r="H12" s="19">
        <v>3</v>
      </c>
      <c r="I12" s="19">
        <v>3</v>
      </c>
      <c r="J12" s="20">
        <f>G12+H12+I12</f>
        <v>9</v>
      </c>
      <c r="K12" s="19">
        <v>3</v>
      </c>
      <c r="L12" s="19">
        <v>3</v>
      </c>
      <c r="M12" s="19">
        <v>3</v>
      </c>
      <c r="N12" s="20">
        <f>K12+L12+M12</f>
        <v>9</v>
      </c>
      <c r="O12" s="19">
        <v>3</v>
      </c>
      <c r="P12" s="19">
        <v>3</v>
      </c>
      <c r="Q12" s="19">
        <v>3</v>
      </c>
      <c r="R12" s="20">
        <f>O12+P12+Q12</f>
        <v>9</v>
      </c>
      <c r="S12" s="17">
        <f>F12+J12+N12+R12</f>
        <v>36</v>
      </c>
    </row>
    <row r="13" spans="1:19" ht="29.25" customHeight="1">
      <c r="A13" s="18" t="s">
        <v>38</v>
      </c>
      <c r="B13" s="10" t="s">
        <v>23</v>
      </c>
      <c r="C13" s="19">
        <v>3</v>
      </c>
      <c r="D13" s="19">
        <v>3</v>
      </c>
      <c r="E13" s="19">
        <v>3</v>
      </c>
      <c r="F13" s="20">
        <f>C13+D13+E13</f>
        <v>9</v>
      </c>
      <c r="G13" s="19">
        <v>3</v>
      </c>
      <c r="H13" s="19">
        <v>3</v>
      </c>
      <c r="I13" s="19">
        <v>3</v>
      </c>
      <c r="J13" s="20">
        <f>G13+H13+I13</f>
        <v>9</v>
      </c>
      <c r="K13" s="19">
        <v>3</v>
      </c>
      <c r="L13" s="19">
        <v>3</v>
      </c>
      <c r="M13" s="19">
        <v>3</v>
      </c>
      <c r="N13" s="20">
        <f>K13+L13+M13</f>
        <v>9</v>
      </c>
      <c r="O13" s="19">
        <v>3</v>
      </c>
      <c r="P13" s="19">
        <v>3</v>
      </c>
      <c r="Q13" s="19">
        <v>3</v>
      </c>
      <c r="R13" s="20">
        <f>O13+P13+Q13</f>
        <v>9</v>
      </c>
      <c r="S13" s="17">
        <f>F13+J13+N13+R13</f>
        <v>36</v>
      </c>
    </row>
    <row r="14" spans="1:19" ht="16.5" customHeight="1">
      <c r="A14" s="18" t="s">
        <v>39</v>
      </c>
      <c r="B14" s="10" t="s">
        <v>24</v>
      </c>
      <c r="C14" s="19">
        <v>3</v>
      </c>
      <c r="D14" s="19">
        <v>3</v>
      </c>
      <c r="E14" s="19">
        <v>3</v>
      </c>
      <c r="F14" s="20">
        <f>C14+D14+E14</f>
        <v>9</v>
      </c>
      <c r="G14" s="19">
        <v>3</v>
      </c>
      <c r="H14" s="19">
        <v>3</v>
      </c>
      <c r="I14" s="19">
        <v>3</v>
      </c>
      <c r="J14" s="20">
        <f>G14+H14+I14</f>
        <v>9</v>
      </c>
      <c r="K14" s="19">
        <v>3</v>
      </c>
      <c r="L14" s="19">
        <v>3</v>
      </c>
      <c r="M14" s="19">
        <v>3</v>
      </c>
      <c r="N14" s="20">
        <f>K14+L14+M14</f>
        <v>9</v>
      </c>
      <c r="O14" s="19">
        <v>3</v>
      </c>
      <c r="P14" s="19">
        <v>3</v>
      </c>
      <c r="Q14" s="19">
        <v>3</v>
      </c>
      <c r="R14" s="20">
        <f>O14+P14+Q14</f>
        <v>9</v>
      </c>
      <c r="S14" s="17">
        <f>F14+J14+N14+R14</f>
        <v>36</v>
      </c>
    </row>
    <row r="15" spans="1:19" ht="20.25" customHeight="1">
      <c r="A15" s="35">
        <v>2</v>
      </c>
      <c r="B15" s="56" t="s">
        <v>102</v>
      </c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</row>
    <row r="16" spans="1:19" ht="26.25" customHeight="1">
      <c r="A16" s="18" t="s">
        <v>40</v>
      </c>
      <c r="B16" s="21" t="s">
        <v>103</v>
      </c>
      <c r="C16" s="33">
        <v>3</v>
      </c>
      <c r="D16" s="33">
        <v>3</v>
      </c>
      <c r="E16" s="33">
        <v>3</v>
      </c>
      <c r="F16" s="34">
        <f t="shared" ref="F16:F21" si="0">C16+D16+E16</f>
        <v>9</v>
      </c>
      <c r="G16" s="33">
        <v>3</v>
      </c>
      <c r="H16" s="33">
        <v>3</v>
      </c>
      <c r="I16" s="33">
        <v>3</v>
      </c>
      <c r="J16" s="34">
        <f t="shared" ref="J16:J21" si="1">G16+H16+I16</f>
        <v>9</v>
      </c>
      <c r="K16" s="33">
        <v>3</v>
      </c>
      <c r="L16" s="33">
        <v>3</v>
      </c>
      <c r="M16" s="33">
        <v>3</v>
      </c>
      <c r="N16" s="34">
        <f t="shared" ref="N16:N21" si="2">K16+L16+M16</f>
        <v>9</v>
      </c>
      <c r="O16" s="33">
        <v>3</v>
      </c>
      <c r="P16" s="33">
        <v>3</v>
      </c>
      <c r="Q16" s="33">
        <v>3</v>
      </c>
      <c r="R16" s="34">
        <f t="shared" ref="R16:R21" si="3">O16+P16+Q16</f>
        <v>9</v>
      </c>
      <c r="S16" s="45">
        <f t="shared" ref="S16:S21" si="4">F16+J16+N16+R16</f>
        <v>36</v>
      </c>
    </row>
    <row r="17" spans="1:19" ht="16.5" customHeight="1">
      <c r="A17" s="18" t="s">
        <v>41</v>
      </c>
      <c r="B17" s="21" t="s">
        <v>104</v>
      </c>
      <c r="C17" s="33">
        <v>3</v>
      </c>
      <c r="D17" s="33">
        <v>3</v>
      </c>
      <c r="E17" s="33">
        <v>3</v>
      </c>
      <c r="F17" s="34">
        <f t="shared" si="0"/>
        <v>9</v>
      </c>
      <c r="G17" s="33">
        <v>3</v>
      </c>
      <c r="H17" s="33">
        <v>3</v>
      </c>
      <c r="I17" s="33">
        <v>3</v>
      </c>
      <c r="J17" s="34">
        <f t="shared" si="1"/>
        <v>9</v>
      </c>
      <c r="K17" s="33">
        <v>3</v>
      </c>
      <c r="L17" s="33">
        <v>3</v>
      </c>
      <c r="M17" s="33">
        <v>3</v>
      </c>
      <c r="N17" s="34">
        <f t="shared" si="2"/>
        <v>9</v>
      </c>
      <c r="O17" s="33">
        <v>3</v>
      </c>
      <c r="P17" s="33">
        <v>3</v>
      </c>
      <c r="Q17" s="33">
        <v>3</v>
      </c>
      <c r="R17" s="34">
        <f t="shared" si="3"/>
        <v>9</v>
      </c>
      <c r="S17" s="45">
        <f t="shared" si="4"/>
        <v>36</v>
      </c>
    </row>
    <row r="18" spans="1:19" ht="31.5" customHeight="1">
      <c r="A18" s="18" t="s">
        <v>42</v>
      </c>
      <c r="B18" s="21" t="s">
        <v>105</v>
      </c>
      <c r="C18" s="33">
        <v>3</v>
      </c>
      <c r="D18" s="33">
        <v>3</v>
      </c>
      <c r="E18" s="33">
        <v>3</v>
      </c>
      <c r="F18" s="34">
        <f t="shared" si="0"/>
        <v>9</v>
      </c>
      <c r="G18" s="33">
        <v>3</v>
      </c>
      <c r="H18" s="33">
        <v>3</v>
      </c>
      <c r="I18" s="33">
        <v>3</v>
      </c>
      <c r="J18" s="34">
        <f t="shared" si="1"/>
        <v>9</v>
      </c>
      <c r="K18" s="33">
        <v>3</v>
      </c>
      <c r="L18" s="33">
        <v>3</v>
      </c>
      <c r="M18" s="33">
        <v>3</v>
      </c>
      <c r="N18" s="34">
        <f t="shared" si="2"/>
        <v>9</v>
      </c>
      <c r="O18" s="33">
        <v>3</v>
      </c>
      <c r="P18" s="33">
        <v>3</v>
      </c>
      <c r="Q18" s="33">
        <v>3</v>
      </c>
      <c r="R18" s="34">
        <f t="shared" si="3"/>
        <v>9</v>
      </c>
      <c r="S18" s="45">
        <f t="shared" si="4"/>
        <v>36</v>
      </c>
    </row>
    <row r="19" spans="1:19" ht="26.25" customHeight="1">
      <c r="A19" s="18" t="s">
        <v>43</v>
      </c>
      <c r="B19" s="21" t="s">
        <v>106</v>
      </c>
      <c r="C19" s="33">
        <v>3</v>
      </c>
      <c r="D19" s="33">
        <v>3</v>
      </c>
      <c r="E19" s="33">
        <v>3</v>
      </c>
      <c r="F19" s="34">
        <f t="shared" si="0"/>
        <v>9</v>
      </c>
      <c r="G19" s="33">
        <v>3</v>
      </c>
      <c r="H19" s="33">
        <v>3</v>
      </c>
      <c r="I19" s="33">
        <v>3</v>
      </c>
      <c r="J19" s="34">
        <f t="shared" si="1"/>
        <v>9</v>
      </c>
      <c r="K19" s="33">
        <v>3</v>
      </c>
      <c r="L19" s="33">
        <v>3</v>
      </c>
      <c r="M19" s="33">
        <v>3</v>
      </c>
      <c r="N19" s="34">
        <f t="shared" si="2"/>
        <v>9</v>
      </c>
      <c r="O19" s="33">
        <v>3</v>
      </c>
      <c r="P19" s="33">
        <v>3</v>
      </c>
      <c r="Q19" s="33">
        <v>3</v>
      </c>
      <c r="R19" s="34">
        <f t="shared" si="3"/>
        <v>9</v>
      </c>
      <c r="S19" s="45">
        <f t="shared" si="4"/>
        <v>36</v>
      </c>
    </row>
    <row r="20" spans="1:19" ht="16.5" customHeight="1">
      <c r="A20" s="18" t="s">
        <v>44</v>
      </c>
      <c r="B20" s="21" t="s">
        <v>107</v>
      </c>
      <c r="C20" s="33">
        <v>3</v>
      </c>
      <c r="D20" s="33">
        <v>3</v>
      </c>
      <c r="E20" s="33">
        <v>3</v>
      </c>
      <c r="F20" s="34">
        <f t="shared" si="0"/>
        <v>9</v>
      </c>
      <c r="G20" s="33">
        <v>3</v>
      </c>
      <c r="H20" s="33">
        <v>3</v>
      </c>
      <c r="I20" s="33">
        <v>3</v>
      </c>
      <c r="J20" s="34">
        <f t="shared" si="1"/>
        <v>9</v>
      </c>
      <c r="K20" s="33">
        <v>3</v>
      </c>
      <c r="L20" s="33">
        <v>3</v>
      </c>
      <c r="M20" s="33">
        <v>3</v>
      </c>
      <c r="N20" s="34">
        <f t="shared" si="2"/>
        <v>9</v>
      </c>
      <c r="O20" s="33">
        <v>3</v>
      </c>
      <c r="P20" s="33">
        <v>3</v>
      </c>
      <c r="Q20" s="33">
        <v>3</v>
      </c>
      <c r="R20" s="34">
        <f t="shared" si="3"/>
        <v>9</v>
      </c>
      <c r="S20" s="45">
        <f t="shared" si="4"/>
        <v>36</v>
      </c>
    </row>
    <row r="21" spans="1:19" ht="28.5" customHeight="1">
      <c r="A21" s="18" t="s">
        <v>45</v>
      </c>
      <c r="B21" s="22" t="s">
        <v>108</v>
      </c>
      <c r="C21" s="33">
        <v>3</v>
      </c>
      <c r="D21" s="33">
        <v>3</v>
      </c>
      <c r="E21" s="33">
        <v>3</v>
      </c>
      <c r="F21" s="34">
        <f t="shared" si="0"/>
        <v>9</v>
      </c>
      <c r="G21" s="33">
        <v>3</v>
      </c>
      <c r="H21" s="33">
        <v>3</v>
      </c>
      <c r="I21" s="33">
        <v>3</v>
      </c>
      <c r="J21" s="34">
        <f t="shared" si="1"/>
        <v>9</v>
      </c>
      <c r="K21" s="33">
        <v>3</v>
      </c>
      <c r="L21" s="33">
        <v>3</v>
      </c>
      <c r="M21" s="33">
        <v>3</v>
      </c>
      <c r="N21" s="34">
        <f t="shared" si="2"/>
        <v>9</v>
      </c>
      <c r="O21" s="33">
        <v>3</v>
      </c>
      <c r="P21" s="33">
        <v>3</v>
      </c>
      <c r="Q21" s="33">
        <v>3</v>
      </c>
      <c r="R21" s="34">
        <f t="shared" si="3"/>
        <v>9</v>
      </c>
      <c r="S21" s="45">
        <f t="shared" si="4"/>
        <v>36</v>
      </c>
    </row>
    <row r="22" spans="1:19" ht="19.5" customHeight="1">
      <c r="A22" s="35">
        <v>3</v>
      </c>
      <c r="B22" s="57" t="s">
        <v>109</v>
      </c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</row>
    <row r="23" spans="1:19" ht="27.75" customHeight="1">
      <c r="A23" s="36" t="s">
        <v>46</v>
      </c>
      <c r="B23" s="38" t="s">
        <v>110</v>
      </c>
      <c r="C23" s="37">
        <v>3</v>
      </c>
      <c r="D23" s="33">
        <v>3</v>
      </c>
      <c r="E23" s="33">
        <v>3</v>
      </c>
      <c r="F23" s="34">
        <f>C23+D23+E23</f>
        <v>9</v>
      </c>
      <c r="G23" s="33">
        <v>3</v>
      </c>
      <c r="H23" s="33">
        <v>3</v>
      </c>
      <c r="I23" s="33">
        <v>3</v>
      </c>
      <c r="J23" s="34">
        <f>G23+H23+I23</f>
        <v>9</v>
      </c>
      <c r="K23" s="33">
        <v>3</v>
      </c>
      <c r="L23" s="33">
        <v>3</v>
      </c>
      <c r="M23" s="33">
        <v>3</v>
      </c>
      <c r="N23" s="34">
        <f>K23+L23+M23</f>
        <v>9</v>
      </c>
      <c r="O23" s="33">
        <v>3</v>
      </c>
      <c r="P23" s="33">
        <v>3</v>
      </c>
      <c r="Q23" s="33">
        <v>3</v>
      </c>
      <c r="R23" s="34">
        <f>O23+P23+Q23</f>
        <v>9</v>
      </c>
      <c r="S23" s="45">
        <f>F23+J23+N23+R23</f>
        <v>36</v>
      </c>
    </row>
    <row r="24" spans="1:19" ht="27.75" customHeight="1">
      <c r="A24" s="36" t="s">
        <v>47</v>
      </c>
      <c r="B24" s="38" t="s">
        <v>111</v>
      </c>
      <c r="C24" s="37">
        <v>3</v>
      </c>
      <c r="D24" s="33">
        <v>3</v>
      </c>
      <c r="E24" s="33">
        <v>3</v>
      </c>
      <c r="F24" s="34">
        <f>C24+D24+E24</f>
        <v>9</v>
      </c>
      <c r="G24" s="33">
        <v>3</v>
      </c>
      <c r="H24" s="33">
        <v>3</v>
      </c>
      <c r="I24" s="33">
        <v>3</v>
      </c>
      <c r="J24" s="34">
        <f>G24+H24+I24</f>
        <v>9</v>
      </c>
      <c r="K24" s="33">
        <v>3</v>
      </c>
      <c r="L24" s="33">
        <v>3</v>
      </c>
      <c r="M24" s="33">
        <v>3</v>
      </c>
      <c r="N24" s="34">
        <f>K24+L24+M24</f>
        <v>9</v>
      </c>
      <c r="O24" s="33">
        <v>3</v>
      </c>
      <c r="P24" s="33">
        <v>3</v>
      </c>
      <c r="Q24" s="33">
        <v>3</v>
      </c>
      <c r="R24" s="34">
        <f>O24+P24+Q24</f>
        <v>9</v>
      </c>
      <c r="S24" s="45">
        <f>F24+J24+N24+R24</f>
        <v>36</v>
      </c>
    </row>
    <row r="25" spans="1:19" ht="26.25" customHeight="1">
      <c r="A25" s="18" t="s">
        <v>48</v>
      </c>
      <c r="B25" s="39" t="s">
        <v>112</v>
      </c>
      <c r="C25" s="33">
        <v>3</v>
      </c>
      <c r="D25" s="33">
        <v>3</v>
      </c>
      <c r="E25" s="33">
        <v>3</v>
      </c>
      <c r="F25" s="34">
        <f>C25+D25+E25</f>
        <v>9</v>
      </c>
      <c r="G25" s="33">
        <v>3</v>
      </c>
      <c r="H25" s="33">
        <v>3</v>
      </c>
      <c r="I25" s="33">
        <v>3</v>
      </c>
      <c r="J25" s="34">
        <f>G25+H25+I25</f>
        <v>9</v>
      </c>
      <c r="K25" s="33">
        <v>3</v>
      </c>
      <c r="L25" s="33">
        <v>3</v>
      </c>
      <c r="M25" s="33">
        <v>3</v>
      </c>
      <c r="N25" s="34">
        <f>K25+L25+M25</f>
        <v>9</v>
      </c>
      <c r="O25" s="33">
        <v>3</v>
      </c>
      <c r="P25" s="33">
        <v>3</v>
      </c>
      <c r="Q25" s="33">
        <v>3</v>
      </c>
      <c r="R25" s="34">
        <f>O25+P25+Q25</f>
        <v>9</v>
      </c>
      <c r="S25" s="45">
        <f>F25+J25+N25+R25</f>
        <v>36</v>
      </c>
    </row>
    <row r="26" spans="1:19" ht="26.25" customHeight="1">
      <c r="A26" s="18" t="s">
        <v>49</v>
      </c>
      <c r="B26" s="39" t="s">
        <v>113</v>
      </c>
      <c r="C26" s="33">
        <v>3</v>
      </c>
      <c r="D26" s="33">
        <v>3</v>
      </c>
      <c r="E26" s="33">
        <v>3</v>
      </c>
      <c r="F26" s="34">
        <f>C26+D26+E26</f>
        <v>9</v>
      </c>
      <c r="G26" s="33">
        <v>3</v>
      </c>
      <c r="H26" s="33">
        <v>3</v>
      </c>
      <c r="I26" s="33">
        <v>3</v>
      </c>
      <c r="J26" s="34">
        <f>G26+H26+I26</f>
        <v>9</v>
      </c>
      <c r="K26" s="33">
        <v>3</v>
      </c>
      <c r="L26" s="33">
        <v>3</v>
      </c>
      <c r="M26" s="33">
        <v>3</v>
      </c>
      <c r="N26" s="34">
        <f>K26+L26+M26</f>
        <v>9</v>
      </c>
      <c r="O26" s="33">
        <v>3</v>
      </c>
      <c r="P26" s="33">
        <v>3</v>
      </c>
      <c r="Q26" s="33">
        <v>3</v>
      </c>
      <c r="R26" s="34">
        <f>O26+P26+Q26</f>
        <v>9</v>
      </c>
      <c r="S26" s="45">
        <f>F26+J26+N26+R26</f>
        <v>36</v>
      </c>
    </row>
    <row r="27" spans="1:19" ht="18.75" customHeight="1">
      <c r="A27" s="35">
        <v>4</v>
      </c>
      <c r="B27" s="56" t="s">
        <v>114</v>
      </c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</row>
    <row r="28" spans="1:19" ht="18" customHeight="1">
      <c r="A28" s="18" t="s">
        <v>50</v>
      </c>
      <c r="B28" s="21" t="s">
        <v>115</v>
      </c>
      <c r="C28" s="19">
        <v>3</v>
      </c>
      <c r="D28" s="19">
        <v>3</v>
      </c>
      <c r="E28" s="19">
        <v>3</v>
      </c>
      <c r="F28" s="20">
        <f>C28+D28+E28</f>
        <v>9</v>
      </c>
      <c r="G28" s="19">
        <v>3</v>
      </c>
      <c r="H28" s="19">
        <v>3</v>
      </c>
      <c r="I28" s="19">
        <v>3</v>
      </c>
      <c r="J28" s="20">
        <f>G28+H28+I28</f>
        <v>9</v>
      </c>
      <c r="K28" s="19">
        <v>3</v>
      </c>
      <c r="L28" s="19">
        <v>3</v>
      </c>
      <c r="M28" s="19">
        <v>3</v>
      </c>
      <c r="N28" s="20">
        <f>K28+L28+M28</f>
        <v>9</v>
      </c>
      <c r="O28" s="19">
        <v>3</v>
      </c>
      <c r="P28" s="19">
        <v>3</v>
      </c>
      <c r="Q28" s="19">
        <v>3</v>
      </c>
      <c r="R28" s="20">
        <f>O28+P28+Q28</f>
        <v>9</v>
      </c>
      <c r="S28" s="17">
        <f>F28+J28+N28+R28</f>
        <v>36</v>
      </c>
    </row>
    <row r="29" spans="1:19" ht="54" customHeight="1">
      <c r="A29" s="18" t="s">
        <v>51</v>
      </c>
      <c r="B29" s="21" t="s">
        <v>116</v>
      </c>
      <c r="C29" s="19">
        <v>3</v>
      </c>
      <c r="D29" s="19">
        <v>3</v>
      </c>
      <c r="E29" s="19">
        <v>3</v>
      </c>
      <c r="F29" s="20">
        <f>C29+D29+E29</f>
        <v>9</v>
      </c>
      <c r="G29" s="19">
        <v>3</v>
      </c>
      <c r="H29" s="19">
        <v>3</v>
      </c>
      <c r="I29" s="19">
        <v>3</v>
      </c>
      <c r="J29" s="20">
        <f>G29+H29+I29</f>
        <v>9</v>
      </c>
      <c r="K29" s="19">
        <v>3</v>
      </c>
      <c r="L29" s="19">
        <v>3</v>
      </c>
      <c r="M29" s="19">
        <v>3</v>
      </c>
      <c r="N29" s="20">
        <f>K29+L29+M29</f>
        <v>9</v>
      </c>
      <c r="O29" s="19">
        <v>3</v>
      </c>
      <c r="P29" s="19">
        <v>3</v>
      </c>
      <c r="Q29" s="19">
        <v>3</v>
      </c>
      <c r="R29" s="20">
        <f>O29+P29+Q29</f>
        <v>9</v>
      </c>
      <c r="S29" s="17">
        <f>F29+J29+N29+R29</f>
        <v>36</v>
      </c>
    </row>
    <row r="30" spans="1:19" ht="51" customHeight="1">
      <c r="A30" s="18" t="s">
        <v>52</v>
      </c>
      <c r="B30" s="21" t="s">
        <v>117</v>
      </c>
      <c r="C30" s="19">
        <v>3</v>
      </c>
      <c r="D30" s="19">
        <v>3</v>
      </c>
      <c r="E30" s="19">
        <v>3</v>
      </c>
      <c r="F30" s="20">
        <f>C30+D30+E30</f>
        <v>9</v>
      </c>
      <c r="G30" s="19">
        <v>3</v>
      </c>
      <c r="H30" s="19">
        <v>3</v>
      </c>
      <c r="I30" s="19">
        <v>3</v>
      </c>
      <c r="J30" s="20">
        <f>G30+H30+I30</f>
        <v>9</v>
      </c>
      <c r="K30" s="19">
        <v>3</v>
      </c>
      <c r="L30" s="19">
        <v>3</v>
      </c>
      <c r="M30" s="19">
        <v>3</v>
      </c>
      <c r="N30" s="20">
        <f>K30+L30+M30</f>
        <v>9</v>
      </c>
      <c r="O30" s="19">
        <v>3</v>
      </c>
      <c r="P30" s="19">
        <v>3</v>
      </c>
      <c r="Q30" s="19">
        <v>3</v>
      </c>
      <c r="R30" s="20">
        <f>O30+P30+Q30</f>
        <v>9</v>
      </c>
      <c r="S30" s="17">
        <f>F30+J30+N30+R30</f>
        <v>36</v>
      </c>
    </row>
    <row r="31" spans="1:19" ht="43.5" customHeight="1">
      <c r="A31" s="18" t="s">
        <v>53</v>
      </c>
      <c r="B31" s="21" t="s">
        <v>118</v>
      </c>
      <c r="C31" s="19">
        <v>3</v>
      </c>
      <c r="D31" s="19">
        <v>3</v>
      </c>
      <c r="E31" s="19">
        <v>3</v>
      </c>
      <c r="F31" s="20">
        <f>C31+D31+E31</f>
        <v>9</v>
      </c>
      <c r="G31" s="19">
        <v>3</v>
      </c>
      <c r="H31" s="19">
        <v>3</v>
      </c>
      <c r="I31" s="19">
        <v>3</v>
      </c>
      <c r="J31" s="20">
        <f>G31+H31+I31</f>
        <v>9</v>
      </c>
      <c r="K31" s="19">
        <v>3</v>
      </c>
      <c r="L31" s="19">
        <v>3</v>
      </c>
      <c r="M31" s="19">
        <v>3</v>
      </c>
      <c r="N31" s="20">
        <f>K31+L31+M31</f>
        <v>9</v>
      </c>
      <c r="O31" s="19">
        <v>3</v>
      </c>
      <c r="P31" s="19">
        <v>3</v>
      </c>
      <c r="Q31" s="19">
        <v>3</v>
      </c>
      <c r="R31" s="20">
        <f>O31+P31+Q31</f>
        <v>9</v>
      </c>
      <c r="S31" s="17">
        <f>F31+J31+N31+R31</f>
        <v>36</v>
      </c>
    </row>
    <row r="32" spans="1:19" ht="17.25" customHeight="1">
      <c r="A32" s="40">
        <v>5</v>
      </c>
      <c r="B32" s="55" t="s">
        <v>119</v>
      </c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</row>
    <row r="33" spans="1:19" ht="43.5" customHeight="1">
      <c r="A33" s="18" t="s">
        <v>54</v>
      </c>
      <c r="B33" s="21" t="s">
        <v>120</v>
      </c>
      <c r="C33" s="19">
        <v>3</v>
      </c>
      <c r="D33" s="19">
        <v>3</v>
      </c>
      <c r="E33" s="19">
        <v>3</v>
      </c>
      <c r="F33" s="20">
        <f t="shared" ref="F33:F39" si="5">C33+D33+E33</f>
        <v>9</v>
      </c>
      <c r="G33" s="19">
        <v>3</v>
      </c>
      <c r="H33" s="19">
        <v>3</v>
      </c>
      <c r="I33" s="19">
        <v>3</v>
      </c>
      <c r="J33" s="20">
        <f t="shared" ref="J33:J39" si="6">G33+H33+I33</f>
        <v>9</v>
      </c>
      <c r="K33" s="19">
        <v>3</v>
      </c>
      <c r="L33" s="19">
        <v>3</v>
      </c>
      <c r="M33" s="19">
        <v>3</v>
      </c>
      <c r="N33" s="20">
        <f t="shared" ref="N33:N39" si="7">K33+L33+M33</f>
        <v>9</v>
      </c>
      <c r="O33" s="19">
        <v>3</v>
      </c>
      <c r="P33" s="19">
        <v>3</v>
      </c>
      <c r="Q33" s="19">
        <v>3</v>
      </c>
      <c r="R33" s="20">
        <f t="shared" ref="R33:R39" si="8">O33+P33+Q33</f>
        <v>9</v>
      </c>
      <c r="S33" s="17">
        <f t="shared" ref="S33:S39" si="9">F33+J33+N33+R33</f>
        <v>36</v>
      </c>
    </row>
    <row r="34" spans="1:19" ht="18.75" customHeight="1">
      <c r="A34" s="18" t="s">
        <v>55</v>
      </c>
      <c r="B34" s="21" t="s">
        <v>121</v>
      </c>
      <c r="C34" s="19">
        <v>3</v>
      </c>
      <c r="D34" s="19">
        <v>3</v>
      </c>
      <c r="E34" s="19">
        <v>3</v>
      </c>
      <c r="F34" s="20">
        <f t="shared" si="5"/>
        <v>9</v>
      </c>
      <c r="G34" s="19">
        <v>3</v>
      </c>
      <c r="H34" s="19">
        <v>3</v>
      </c>
      <c r="I34" s="19">
        <v>3</v>
      </c>
      <c r="J34" s="20">
        <f t="shared" si="6"/>
        <v>9</v>
      </c>
      <c r="K34" s="19">
        <v>3</v>
      </c>
      <c r="L34" s="19">
        <v>3</v>
      </c>
      <c r="M34" s="19">
        <v>3</v>
      </c>
      <c r="N34" s="20">
        <f t="shared" si="7"/>
        <v>9</v>
      </c>
      <c r="O34" s="19">
        <v>3</v>
      </c>
      <c r="P34" s="19">
        <v>3</v>
      </c>
      <c r="Q34" s="19">
        <v>3</v>
      </c>
      <c r="R34" s="20">
        <f t="shared" si="8"/>
        <v>9</v>
      </c>
      <c r="S34" s="17">
        <f t="shared" si="9"/>
        <v>36</v>
      </c>
    </row>
    <row r="35" spans="1:19" ht="90.75" customHeight="1">
      <c r="A35" s="18" t="s">
        <v>56</v>
      </c>
      <c r="B35" s="22" t="s">
        <v>122</v>
      </c>
      <c r="C35" s="19">
        <v>3</v>
      </c>
      <c r="D35" s="19">
        <v>3</v>
      </c>
      <c r="E35" s="19">
        <v>3</v>
      </c>
      <c r="F35" s="20">
        <f t="shared" si="5"/>
        <v>9</v>
      </c>
      <c r="G35" s="19">
        <v>3</v>
      </c>
      <c r="H35" s="19">
        <v>3</v>
      </c>
      <c r="I35" s="19">
        <v>3</v>
      </c>
      <c r="J35" s="20">
        <f t="shared" si="6"/>
        <v>9</v>
      </c>
      <c r="K35" s="19">
        <v>3</v>
      </c>
      <c r="L35" s="19">
        <v>3</v>
      </c>
      <c r="M35" s="19">
        <v>3</v>
      </c>
      <c r="N35" s="20">
        <f t="shared" si="7"/>
        <v>9</v>
      </c>
      <c r="O35" s="19">
        <v>3</v>
      </c>
      <c r="P35" s="19">
        <v>3</v>
      </c>
      <c r="Q35" s="19">
        <v>3</v>
      </c>
      <c r="R35" s="20">
        <f t="shared" si="8"/>
        <v>9</v>
      </c>
      <c r="S35" s="17">
        <f t="shared" si="9"/>
        <v>36</v>
      </c>
    </row>
    <row r="36" spans="1:19" ht="36.75" customHeight="1">
      <c r="A36" s="18" t="s">
        <v>57</v>
      </c>
      <c r="B36" s="22" t="s">
        <v>25</v>
      </c>
      <c r="C36" s="19">
        <v>3</v>
      </c>
      <c r="D36" s="19">
        <v>3</v>
      </c>
      <c r="E36" s="19">
        <v>3</v>
      </c>
      <c r="F36" s="20">
        <f t="shared" si="5"/>
        <v>9</v>
      </c>
      <c r="G36" s="19">
        <v>3</v>
      </c>
      <c r="H36" s="19">
        <v>3</v>
      </c>
      <c r="I36" s="19">
        <v>3</v>
      </c>
      <c r="J36" s="20">
        <f t="shared" si="6"/>
        <v>9</v>
      </c>
      <c r="K36" s="19">
        <v>3</v>
      </c>
      <c r="L36" s="19">
        <v>3</v>
      </c>
      <c r="M36" s="19">
        <v>3</v>
      </c>
      <c r="N36" s="20">
        <f t="shared" si="7"/>
        <v>9</v>
      </c>
      <c r="O36" s="19">
        <v>3</v>
      </c>
      <c r="P36" s="19">
        <v>3</v>
      </c>
      <c r="Q36" s="19">
        <v>3</v>
      </c>
      <c r="R36" s="20">
        <f t="shared" si="8"/>
        <v>9</v>
      </c>
      <c r="S36" s="17">
        <f t="shared" si="9"/>
        <v>36</v>
      </c>
    </row>
    <row r="37" spans="1:19" ht="27.75" customHeight="1">
      <c r="A37" s="18" t="s">
        <v>58</v>
      </c>
      <c r="B37" s="22" t="s">
        <v>123</v>
      </c>
      <c r="C37" s="19">
        <v>3</v>
      </c>
      <c r="D37" s="19">
        <v>3</v>
      </c>
      <c r="E37" s="19">
        <v>3</v>
      </c>
      <c r="F37" s="20">
        <f t="shared" si="5"/>
        <v>9</v>
      </c>
      <c r="G37" s="19">
        <v>3</v>
      </c>
      <c r="H37" s="19">
        <v>3</v>
      </c>
      <c r="I37" s="19">
        <v>3</v>
      </c>
      <c r="J37" s="20">
        <f t="shared" si="6"/>
        <v>9</v>
      </c>
      <c r="K37" s="19">
        <v>3</v>
      </c>
      <c r="L37" s="19">
        <v>3</v>
      </c>
      <c r="M37" s="19">
        <v>3</v>
      </c>
      <c r="N37" s="20">
        <f t="shared" si="7"/>
        <v>9</v>
      </c>
      <c r="O37" s="19">
        <v>3</v>
      </c>
      <c r="P37" s="19">
        <v>3</v>
      </c>
      <c r="Q37" s="19">
        <v>3</v>
      </c>
      <c r="R37" s="20">
        <f t="shared" si="8"/>
        <v>9</v>
      </c>
      <c r="S37" s="17">
        <f t="shared" si="9"/>
        <v>36</v>
      </c>
    </row>
    <row r="38" spans="1:19" ht="28.5" customHeight="1">
      <c r="A38" s="18" t="s">
        <v>59</v>
      </c>
      <c r="B38" s="22" t="s">
        <v>124</v>
      </c>
      <c r="C38" s="19">
        <v>3</v>
      </c>
      <c r="D38" s="19">
        <v>3</v>
      </c>
      <c r="E38" s="19">
        <v>3</v>
      </c>
      <c r="F38" s="20">
        <f t="shared" si="5"/>
        <v>9</v>
      </c>
      <c r="G38" s="19">
        <v>3</v>
      </c>
      <c r="H38" s="19">
        <v>3</v>
      </c>
      <c r="I38" s="19">
        <v>3</v>
      </c>
      <c r="J38" s="20">
        <f t="shared" si="6"/>
        <v>9</v>
      </c>
      <c r="K38" s="19">
        <v>3</v>
      </c>
      <c r="L38" s="19">
        <v>3</v>
      </c>
      <c r="M38" s="19">
        <v>3</v>
      </c>
      <c r="N38" s="20">
        <f t="shared" si="7"/>
        <v>9</v>
      </c>
      <c r="O38" s="19">
        <v>3</v>
      </c>
      <c r="P38" s="19">
        <v>3</v>
      </c>
      <c r="Q38" s="19">
        <v>3</v>
      </c>
      <c r="R38" s="20">
        <f t="shared" si="8"/>
        <v>9</v>
      </c>
      <c r="S38" s="17">
        <f t="shared" si="9"/>
        <v>36</v>
      </c>
    </row>
    <row r="39" spans="1:19" ht="43.5" customHeight="1">
      <c r="A39" s="18" t="s">
        <v>60</v>
      </c>
      <c r="B39" s="22" t="s">
        <v>26</v>
      </c>
      <c r="C39" s="19">
        <v>3</v>
      </c>
      <c r="D39" s="19">
        <v>3</v>
      </c>
      <c r="E39" s="19">
        <v>3</v>
      </c>
      <c r="F39" s="20">
        <f t="shared" si="5"/>
        <v>9</v>
      </c>
      <c r="G39" s="19">
        <v>3</v>
      </c>
      <c r="H39" s="19">
        <v>3</v>
      </c>
      <c r="I39" s="19">
        <v>3</v>
      </c>
      <c r="J39" s="20">
        <f t="shared" si="6"/>
        <v>9</v>
      </c>
      <c r="K39" s="19">
        <v>3</v>
      </c>
      <c r="L39" s="19">
        <v>3</v>
      </c>
      <c r="M39" s="19">
        <v>3</v>
      </c>
      <c r="N39" s="20">
        <f t="shared" si="7"/>
        <v>9</v>
      </c>
      <c r="O39" s="19">
        <v>3</v>
      </c>
      <c r="P39" s="19">
        <v>3</v>
      </c>
      <c r="Q39" s="19">
        <v>3</v>
      </c>
      <c r="R39" s="20">
        <f t="shared" si="8"/>
        <v>9</v>
      </c>
      <c r="S39" s="17">
        <f t="shared" si="9"/>
        <v>36</v>
      </c>
    </row>
    <row r="40" spans="1:19" ht="19.5" customHeight="1">
      <c r="A40" s="41">
        <v>6</v>
      </c>
      <c r="B40" s="53" t="s">
        <v>125</v>
      </c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</row>
    <row r="41" spans="1:19" ht="39.75" customHeight="1">
      <c r="A41" s="18" t="s">
        <v>61</v>
      </c>
      <c r="B41" s="21" t="s">
        <v>126</v>
      </c>
      <c r="C41" s="19">
        <v>3</v>
      </c>
      <c r="D41" s="19">
        <v>3</v>
      </c>
      <c r="E41" s="19">
        <v>3</v>
      </c>
      <c r="F41" s="20">
        <f>C41+D41+E41</f>
        <v>9</v>
      </c>
      <c r="G41" s="19">
        <v>3</v>
      </c>
      <c r="H41" s="19">
        <v>3</v>
      </c>
      <c r="I41" s="19">
        <v>3</v>
      </c>
      <c r="J41" s="20">
        <f>G41+H41+I41</f>
        <v>9</v>
      </c>
      <c r="K41" s="19">
        <v>3</v>
      </c>
      <c r="L41" s="19">
        <v>3</v>
      </c>
      <c r="M41" s="19">
        <v>3</v>
      </c>
      <c r="N41" s="20">
        <f>K41+L41+M41</f>
        <v>9</v>
      </c>
      <c r="O41" s="19">
        <v>3</v>
      </c>
      <c r="P41" s="19">
        <v>3</v>
      </c>
      <c r="Q41" s="19">
        <v>3</v>
      </c>
      <c r="R41" s="20">
        <f>O41+P41+Q41</f>
        <v>9</v>
      </c>
      <c r="S41" s="17">
        <f>F41+J41+N41+R41</f>
        <v>36</v>
      </c>
    </row>
    <row r="42" spans="1:19" ht="39.75" customHeight="1">
      <c r="A42" s="18" t="s">
        <v>62</v>
      </c>
      <c r="B42" s="21" t="s">
        <v>127</v>
      </c>
      <c r="C42" s="19">
        <v>3</v>
      </c>
      <c r="D42" s="19">
        <v>3</v>
      </c>
      <c r="E42" s="19">
        <v>3</v>
      </c>
      <c r="F42" s="20">
        <f>C42+D42+E42</f>
        <v>9</v>
      </c>
      <c r="G42" s="19">
        <v>3</v>
      </c>
      <c r="H42" s="19">
        <v>3</v>
      </c>
      <c r="I42" s="19">
        <v>3</v>
      </c>
      <c r="J42" s="20">
        <f>G42+H42+I42</f>
        <v>9</v>
      </c>
      <c r="K42" s="19">
        <v>3</v>
      </c>
      <c r="L42" s="19">
        <v>3</v>
      </c>
      <c r="M42" s="19">
        <v>3</v>
      </c>
      <c r="N42" s="20">
        <f>K42+L42+M42</f>
        <v>9</v>
      </c>
      <c r="O42" s="19">
        <v>3</v>
      </c>
      <c r="P42" s="19">
        <v>3</v>
      </c>
      <c r="Q42" s="19">
        <v>3</v>
      </c>
      <c r="R42" s="20">
        <f>O42+P42+Q42</f>
        <v>9</v>
      </c>
      <c r="S42" s="17">
        <f>F42+J42+N42+R42</f>
        <v>36</v>
      </c>
    </row>
    <row r="43" spans="1:19" ht="27" customHeight="1">
      <c r="A43" s="18" t="s">
        <v>63</v>
      </c>
      <c r="B43" s="22" t="s">
        <v>128</v>
      </c>
      <c r="C43" s="19">
        <v>3</v>
      </c>
      <c r="D43" s="19">
        <v>3</v>
      </c>
      <c r="E43" s="19">
        <v>3</v>
      </c>
      <c r="F43" s="20">
        <f>C43+D43+E43</f>
        <v>9</v>
      </c>
      <c r="G43" s="19">
        <v>3</v>
      </c>
      <c r="H43" s="19">
        <v>3</v>
      </c>
      <c r="I43" s="19">
        <v>3</v>
      </c>
      <c r="J43" s="20">
        <f>G43+H43+I43</f>
        <v>9</v>
      </c>
      <c r="K43" s="19">
        <v>3</v>
      </c>
      <c r="L43" s="19">
        <v>3</v>
      </c>
      <c r="M43" s="19">
        <v>3</v>
      </c>
      <c r="N43" s="20">
        <f>K43+L43+M43</f>
        <v>9</v>
      </c>
      <c r="O43" s="19">
        <v>3</v>
      </c>
      <c r="P43" s="19">
        <v>3</v>
      </c>
      <c r="Q43" s="19">
        <v>3</v>
      </c>
      <c r="R43" s="20">
        <f>O43+P43+Q43</f>
        <v>9</v>
      </c>
      <c r="S43" s="17">
        <f>F43+J43+N43+R43</f>
        <v>36</v>
      </c>
    </row>
    <row r="44" spans="1:19" ht="24.75" customHeight="1">
      <c r="A44" s="18" t="s">
        <v>64</v>
      </c>
      <c r="B44" s="22" t="s">
        <v>27</v>
      </c>
      <c r="C44" s="19">
        <v>3</v>
      </c>
      <c r="D44" s="19">
        <v>3</v>
      </c>
      <c r="E44" s="19">
        <v>3</v>
      </c>
      <c r="F44" s="20">
        <f>C44+D44+E44</f>
        <v>9</v>
      </c>
      <c r="G44" s="19">
        <v>3</v>
      </c>
      <c r="H44" s="19">
        <v>3</v>
      </c>
      <c r="I44" s="19">
        <v>3</v>
      </c>
      <c r="J44" s="20">
        <f>G44+H44+I44</f>
        <v>9</v>
      </c>
      <c r="K44" s="19">
        <v>3</v>
      </c>
      <c r="L44" s="19">
        <v>3</v>
      </c>
      <c r="M44" s="19">
        <v>3</v>
      </c>
      <c r="N44" s="20">
        <f>K44+L44+M44</f>
        <v>9</v>
      </c>
      <c r="O44" s="19">
        <v>3</v>
      </c>
      <c r="P44" s="19">
        <v>3</v>
      </c>
      <c r="Q44" s="19">
        <v>3</v>
      </c>
      <c r="R44" s="20">
        <f>O44+P44+Q44</f>
        <v>9</v>
      </c>
      <c r="S44" s="17">
        <f>F44+J44+N44+R44</f>
        <v>36</v>
      </c>
    </row>
    <row r="45" spans="1:19" ht="19.5" customHeight="1">
      <c r="A45" s="35">
        <v>7</v>
      </c>
      <c r="B45" s="54" t="s">
        <v>137</v>
      </c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</row>
    <row r="46" spans="1:19" ht="22.5" customHeight="1">
      <c r="A46" s="23" t="s">
        <v>65</v>
      </c>
      <c r="B46" s="21" t="s">
        <v>28</v>
      </c>
      <c r="C46" s="24">
        <v>3</v>
      </c>
      <c r="D46" s="24">
        <v>3</v>
      </c>
      <c r="E46" s="24">
        <v>3</v>
      </c>
      <c r="F46" s="20">
        <f t="shared" ref="F46:F52" si="10">C46+D46+E46</f>
        <v>9</v>
      </c>
      <c r="G46" s="24">
        <v>3</v>
      </c>
      <c r="H46" s="24">
        <v>3</v>
      </c>
      <c r="I46" s="24">
        <v>3</v>
      </c>
      <c r="J46" s="20">
        <f t="shared" ref="J46:J52" si="11">G46+H46+I46</f>
        <v>9</v>
      </c>
      <c r="K46" s="24">
        <v>3</v>
      </c>
      <c r="L46" s="24">
        <v>3</v>
      </c>
      <c r="M46" s="24">
        <v>3</v>
      </c>
      <c r="N46" s="20">
        <f t="shared" ref="N46:N52" si="12">K46+L46+M46</f>
        <v>9</v>
      </c>
      <c r="O46" s="24">
        <v>3</v>
      </c>
      <c r="P46" s="24">
        <v>3</v>
      </c>
      <c r="Q46" s="24">
        <v>3</v>
      </c>
      <c r="R46" s="20">
        <f t="shared" ref="R46:R52" si="13">O46+P46+Q46</f>
        <v>9</v>
      </c>
      <c r="S46" s="17">
        <f t="shared" ref="S46:S53" si="14">F46+J46+N46+R46</f>
        <v>36</v>
      </c>
    </row>
    <row r="47" spans="1:19" ht="30" customHeight="1">
      <c r="A47" s="18" t="s">
        <v>66</v>
      </c>
      <c r="B47" s="21" t="s">
        <v>29</v>
      </c>
      <c r="C47" s="19">
        <v>3</v>
      </c>
      <c r="D47" s="19">
        <v>3</v>
      </c>
      <c r="E47" s="19">
        <v>3</v>
      </c>
      <c r="F47" s="20">
        <f t="shared" si="10"/>
        <v>9</v>
      </c>
      <c r="G47" s="19">
        <v>3</v>
      </c>
      <c r="H47" s="19">
        <v>3</v>
      </c>
      <c r="I47" s="19">
        <v>3</v>
      </c>
      <c r="J47" s="20">
        <f t="shared" si="11"/>
        <v>9</v>
      </c>
      <c r="K47" s="19">
        <v>3</v>
      </c>
      <c r="L47" s="19">
        <v>3</v>
      </c>
      <c r="M47" s="19">
        <v>3</v>
      </c>
      <c r="N47" s="20">
        <f t="shared" si="12"/>
        <v>9</v>
      </c>
      <c r="O47" s="19">
        <v>3</v>
      </c>
      <c r="P47" s="19">
        <v>3</v>
      </c>
      <c r="Q47" s="19">
        <v>3</v>
      </c>
      <c r="R47" s="20">
        <f t="shared" si="13"/>
        <v>9</v>
      </c>
      <c r="S47" s="17">
        <f t="shared" si="14"/>
        <v>36</v>
      </c>
    </row>
    <row r="48" spans="1:19" ht="27.75" customHeight="1">
      <c r="A48" s="23" t="s">
        <v>67</v>
      </c>
      <c r="B48" s="21" t="s">
        <v>30</v>
      </c>
      <c r="C48" s="19">
        <v>3</v>
      </c>
      <c r="D48" s="19">
        <v>3</v>
      </c>
      <c r="E48" s="19">
        <v>3</v>
      </c>
      <c r="F48" s="20">
        <f t="shared" si="10"/>
        <v>9</v>
      </c>
      <c r="G48" s="19">
        <v>3</v>
      </c>
      <c r="H48" s="19">
        <v>3</v>
      </c>
      <c r="I48" s="19">
        <v>3</v>
      </c>
      <c r="J48" s="20">
        <f t="shared" si="11"/>
        <v>9</v>
      </c>
      <c r="K48" s="19">
        <v>3</v>
      </c>
      <c r="L48" s="19">
        <v>3</v>
      </c>
      <c r="M48" s="19">
        <v>3</v>
      </c>
      <c r="N48" s="20">
        <f t="shared" si="12"/>
        <v>9</v>
      </c>
      <c r="O48" s="19">
        <v>3</v>
      </c>
      <c r="P48" s="19">
        <v>3</v>
      </c>
      <c r="Q48" s="19">
        <v>3</v>
      </c>
      <c r="R48" s="20">
        <f t="shared" si="13"/>
        <v>9</v>
      </c>
      <c r="S48" s="17">
        <f t="shared" si="14"/>
        <v>36</v>
      </c>
    </row>
    <row r="49" spans="1:19" ht="18" customHeight="1">
      <c r="A49" s="18" t="s">
        <v>68</v>
      </c>
      <c r="B49" s="21" t="s">
        <v>31</v>
      </c>
      <c r="C49" s="19">
        <v>3</v>
      </c>
      <c r="D49" s="19">
        <v>3</v>
      </c>
      <c r="E49" s="19">
        <v>3</v>
      </c>
      <c r="F49" s="20">
        <f t="shared" si="10"/>
        <v>9</v>
      </c>
      <c r="G49" s="19">
        <v>3</v>
      </c>
      <c r="H49" s="19">
        <v>3</v>
      </c>
      <c r="I49" s="19">
        <v>3</v>
      </c>
      <c r="J49" s="20">
        <f t="shared" si="11"/>
        <v>9</v>
      </c>
      <c r="K49" s="19">
        <v>3</v>
      </c>
      <c r="L49" s="19">
        <v>3</v>
      </c>
      <c r="M49" s="19">
        <v>3</v>
      </c>
      <c r="N49" s="20">
        <f t="shared" si="12"/>
        <v>9</v>
      </c>
      <c r="O49" s="19">
        <v>3</v>
      </c>
      <c r="P49" s="19">
        <v>3</v>
      </c>
      <c r="Q49" s="19">
        <v>3</v>
      </c>
      <c r="R49" s="20">
        <f t="shared" si="13"/>
        <v>9</v>
      </c>
      <c r="S49" s="17">
        <f t="shared" si="14"/>
        <v>36</v>
      </c>
    </row>
    <row r="50" spans="1:19" ht="14.25" customHeight="1">
      <c r="A50" s="23" t="s">
        <v>69</v>
      </c>
      <c r="B50" s="21" t="s">
        <v>32</v>
      </c>
      <c r="C50" s="19">
        <v>3</v>
      </c>
      <c r="D50" s="19">
        <v>3</v>
      </c>
      <c r="E50" s="19">
        <v>3</v>
      </c>
      <c r="F50" s="20">
        <f t="shared" si="10"/>
        <v>9</v>
      </c>
      <c r="G50" s="19">
        <v>3</v>
      </c>
      <c r="H50" s="19">
        <v>3</v>
      </c>
      <c r="I50" s="19">
        <v>3</v>
      </c>
      <c r="J50" s="20">
        <f t="shared" si="11"/>
        <v>9</v>
      </c>
      <c r="K50" s="19">
        <v>3</v>
      </c>
      <c r="L50" s="19">
        <v>3</v>
      </c>
      <c r="M50" s="19">
        <v>3</v>
      </c>
      <c r="N50" s="20">
        <f t="shared" si="12"/>
        <v>9</v>
      </c>
      <c r="O50" s="19">
        <v>3</v>
      </c>
      <c r="P50" s="19">
        <v>3</v>
      </c>
      <c r="Q50" s="19">
        <v>3</v>
      </c>
      <c r="R50" s="20">
        <f t="shared" si="13"/>
        <v>9</v>
      </c>
      <c r="S50" s="17">
        <f t="shared" si="14"/>
        <v>36</v>
      </c>
    </row>
    <row r="51" spans="1:19" ht="24" customHeight="1">
      <c r="A51" s="18" t="s">
        <v>70</v>
      </c>
      <c r="B51" s="21" t="s">
        <v>33</v>
      </c>
      <c r="C51" s="19">
        <v>3</v>
      </c>
      <c r="D51" s="19">
        <v>3</v>
      </c>
      <c r="E51" s="19">
        <v>3</v>
      </c>
      <c r="F51" s="20">
        <f t="shared" si="10"/>
        <v>9</v>
      </c>
      <c r="G51" s="19">
        <v>3</v>
      </c>
      <c r="H51" s="19">
        <v>3</v>
      </c>
      <c r="I51" s="19">
        <v>3</v>
      </c>
      <c r="J51" s="20">
        <f t="shared" si="11"/>
        <v>9</v>
      </c>
      <c r="K51" s="19">
        <v>3</v>
      </c>
      <c r="L51" s="19">
        <v>3</v>
      </c>
      <c r="M51" s="19">
        <v>3</v>
      </c>
      <c r="N51" s="20">
        <f t="shared" si="12"/>
        <v>9</v>
      </c>
      <c r="O51" s="19">
        <v>3</v>
      </c>
      <c r="P51" s="19">
        <v>3</v>
      </c>
      <c r="Q51" s="19">
        <v>3</v>
      </c>
      <c r="R51" s="20">
        <f t="shared" si="13"/>
        <v>9</v>
      </c>
      <c r="S51" s="17">
        <f t="shared" si="14"/>
        <v>36</v>
      </c>
    </row>
    <row r="52" spans="1:19" ht="28.5" customHeight="1">
      <c r="A52" s="42" t="s">
        <v>129</v>
      </c>
      <c r="B52" s="22" t="s">
        <v>34</v>
      </c>
      <c r="C52" s="19">
        <v>3</v>
      </c>
      <c r="D52" s="19">
        <v>3</v>
      </c>
      <c r="E52" s="19">
        <v>3</v>
      </c>
      <c r="F52" s="20">
        <f t="shared" si="10"/>
        <v>9</v>
      </c>
      <c r="G52" s="19">
        <v>3</v>
      </c>
      <c r="H52" s="19">
        <v>3</v>
      </c>
      <c r="I52" s="19">
        <v>3</v>
      </c>
      <c r="J52" s="20">
        <f t="shared" si="11"/>
        <v>9</v>
      </c>
      <c r="K52" s="19">
        <v>3</v>
      </c>
      <c r="L52" s="19">
        <v>3</v>
      </c>
      <c r="M52" s="19">
        <v>3</v>
      </c>
      <c r="N52" s="20">
        <f t="shared" si="12"/>
        <v>9</v>
      </c>
      <c r="O52" s="19">
        <v>3</v>
      </c>
      <c r="P52" s="19">
        <v>3</v>
      </c>
      <c r="Q52" s="19">
        <v>3</v>
      </c>
      <c r="R52" s="20">
        <f t="shared" si="13"/>
        <v>9</v>
      </c>
      <c r="S52" s="17">
        <f t="shared" si="14"/>
        <v>36</v>
      </c>
    </row>
    <row r="53" spans="1:19" ht="17.25" customHeight="1">
      <c r="A53" s="25"/>
      <c r="B53" s="26" t="s">
        <v>35</v>
      </c>
      <c r="C53" s="20">
        <f>C11+C12+C13+C14+C16+C17+C18+C19+C20+C21+C23+C24+C25+C26+C28+C29+C30+C31+C33+C34+C35+C36+C37+C38+C39+C41+C42+C43+C44+C46+C47+C48+C49+C50+C51+C52</f>
        <v>108</v>
      </c>
      <c r="D53" s="20">
        <f>D11+D12+D13+D14+D16+D17+D18+D19+D20+D21+D23+D24+D25+D26+D28++D29+D30+D31+D33+D34+D35+D36+D37+D38+D39+D41+D42+D43+D44+D46+D47+D48+D49+D50+D51+D52</f>
        <v>108</v>
      </c>
      <c r="E53" s="20">
        <f>E11+E12+E13+E14+E16+E17+E18+E19+E20+E21+E23+E24+E25+E26+E28+E29+E30+E31+E33+E34+E35+E36+E37+E38+E39+E41+E42+E43+E44+E46+E47+E48+E49+E50+E51+E52</f>
        <v>108</v>
      </c>
      <c r="F53" s="20">
        <f>F11+F12+F13+F14+F16+F17+F18+F19+F20+F21+F23+F24+F25+F26+F28+F29+F30+F31+F33+F34+F35+F36+F37+F38+F39+F41+F42+F43+F44+F46+F47+F48+F49+F50+F51+F52</f>
        <v>324</v>
      </c>
      <c r="G53" s="20">
        <f>G11+G12+G13+G14+G16+G17+G18+G19+G20+G21+G23+G24+G25+G26+G28+G29+G30+G31+G33+G34+G35+G36+G37+G38+G39+G41+G42+G43+G44+G46+G47+G48+G49+G50+G51+G52</f>
        <v>108</v>
      </c>
      <c r="H53" s="20">
        <f>H11+H12+H13+H14+H16+H17+H18+H19+H20+H21+H23+H24+H25+H26+H28+H29+H30+H31+H33+H34+H35+H36+H37+H38+H39+H41+H42+H43+H44+H46+H47+H48+H49+H50+H51+H52</f>
        <v>108</v>
      </c>
      <c r="I53" s="20">
        <f>I11+I12+I13+I14+I16+I17+I18+I19+I20+I21+I23+I24+I25+I26+I28+I29+I30+I31+I33+I34+I35+I36+I37+I38+I39+I41+I42+I43+I44+I46+I47+I48+I49+I50+I51+I52</f>
        <v>108</v>
      </c>
      <c r="J53" s="20">
        <f>G53+H53+I53</f>
        <v>324</v>
      </c>
      <c r="K53" s="20">
        <f>K11+K12+K13+K14+K16+K17+K18+K19+K20+K21+K23+K24+K25+K26+K28+K29+K30+K31+K33+K34+K35+K36+K37+K38+K39+K41+K42+K43+K44+K46+K47+K48+K49+K50+K51+K52</f>
        <v>108</v>
      </c>
      <c r="L53" s="20">
        <f>L11+L12+L13+L14+L16+L17+L18+L19+L20+L21+L23+L24+L25+L26+L28+L29+L30+L31+L33+L34+L35+L36+L37+L38+L39+L41+L42+L43+L44+L46+L47+L48+L50+L49+L51+L52</f>
        <v>108</v>
      </c>
      <c r="M53" s="20">
        <f>M11+M12+M13+M14+M16+M17+M18+M19+M20+M21+M23+M24+M25+M26+M28+M29+M30+M31+M33+M34+M35+M36+M37+M38+M39+M41+M42+M43+M44+M46+M47+M48+M49+M50+M51+M52</f>
        <v>108</v>
      </c>
      <c r="N53" s="20">
        <f>K53+L53+M53</f>
        <v>324</v>
      </c>
      <c r="O53" s="20">
        <f>O11+O12+O13+O14+O16+O17+O18+O19+O20+O21+O23+O24+O25+O26+O28+O29+O30+O31+O33+O34+O35+O36+O37+O38+O39+O41+O42+O43+O44+O46+O47+O48+O49+O50+O51+O52</f>
        <v>108</v>
      </c>
      <c r="P53" s="20">
        <f>P11+P12+P13+P14+P16+P17+P18+P19+P20+P21+P23+P24+P25+P26+P28+P29+P30+P31+P34+P35+P36+P37+P38+P39+P41+P42+P43+P44+P46+P47+P48+P49+P50+P51+P52+P33</f>
        <v>108</v>
      </c>
      <c r="Q53" s="20">
        <f>Q11+Q12+Q13+Q14+Q16+Q17+Q18+Q19+Q20+Q21+Q23+Q24+Q25+Q28+Q26+Q29+Q30+Q31+Q33+Q34+Q35+Q37+Q36+Q38+Q39+Q41+Q42+Q43+Q44+Q46+Q47+Q48+Q49+Q50+Q51+Q52</f>
        <v>108</v>
      </c>
      <c r="R53" s="20">
        <f>O53+P53+Q53</f>
        <v>324</v>
      </c>
      <c r="S53" s="17">
        <f t="shared" si="14"/>
        <v>1296</v>
      </c>
    </row>
    <row r="54" spans="1:19">
      <c r="B54" s="43" t="s">
        <v>135</v>
      </c>
    </row>
    <row r="55" spans="1:19">
      <c r="B55" t="s">
        <v>134</v>
      </c>
    </row>
    <row r="56" spans="1:19">
      <c r="B56" s="2" t="s">
        <v>132</v>
      </c>
    </row>
    <row r="57" spans="1:19">
      <c r="B57" s="2" t="s">
        <v>131</v>
      </c>
    </row>
    <row r="58" spans="1:19">
      <c r="B58" s="2" t="s">
        <v>147</v>
      </c>
    </row>
    <row r="59" spans="1:19">
      <c r="B59" s="2" t="s">
        <v>133</v>
      </c>
    </row>
    <row r="60" spans="1:19">
      <c r="B60" s="2" t="s">
        <v>130</v>
      </c>
    </row>
  </sheetData>
  <mergeCells count="14">
    <mergeCell ref="B40:S40"/>
    <mergeCell ref="B45:S45"/>
    <mergeCell ref="B32:S32"/>
    <mergeCell ref="B27:S27"/>
    <mergeCell ref="B15:S15"/>
    <mergeCell ref="B22:S22"/>
    <mergeCell ref="A7:A9"/>
    <mergeCell ref="B7:B9"/>
    <mergeCell ref="C7:S8"/>
    <mergeCell ref="A1:S2"/>
    <mergeCell ref="A3:S3"/>
    <mergeCell ref="A4:S4"/>
    <mergeCell ref="A5:S5"/>
    <mergeCell ref="A6:S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0"/>
  <sheetViews>
    <sheetView tabSelected="1" workbookViewId="0">
      <selection activeCell="V7" sqref="V7"/>
    </sheetView>
  </sheetViews>
  <sheetFormatPr defaultRowHeight="15"/>
  <cols>
    <col min="1" max="1" width="3.7109375" customWidth="1"/>
    <col min="2" max="2" width="37.7109375" customWidth="1"/>
    <col min="3" max="3" width="4.85546875" customWidth="1"/>
    <col min="4" max="19" width="5.28515625" customWidth="1"/>
  </cols>
  <sheetData>
    <row r="1" spans="1:19" ht="15" customHeight="1">
      <c r="A1" s="59" t="s">
        <v>101</v>
      </c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</row>
    <row r="2" spans="1:19" ht="15" customHeight="1">
      <c r="A2" s="51" t="s">
        <v>145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</row>
    <row r="3" spans="1:19" ht="15" customHeight="1">
      <c r="A3" s="52" t="s">
        <v>146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</row>
    <row r="4" spans="1:19" ht="15" customHeight="1">
      <c r="A4" s="52" t="s">
        <v>138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</row>
    <row r="5" spans="1:19" ht="15" customHeight="1">
      <c r="A5" s="52" t="s">
        <v>72</v>
      </c>
      <c r="B5" s="52"/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  <c r="S5" s="52"/>
    </row>
    <row r="6" spans="1:19" ht="45.75" customHeight="1">
      <c r="A6" s="58" t="s">
        <v>73</v>
      </c>
      <c r="B6" s="58"/>
      <c r="C6" s="13" t="s">
        <v>74</v>
      </c>
      <c r="D6" s="13" t="s">
        <v>75</v>
      </c>
      <c r="E6" s="13" t="s">
        <v>76</v>
      </c>
      <c r="F6" s="8" t="s">
        <v>77</v>
      </c>
      <c r="G6" s="13" t="s">
        <v>78</v>
      </c>
      <c r="H6" s="13" t="s">
        <v>79</v>
      </c>
      <c r="I6" s="13" t="s">
        <v>80</v>
      </c>
      <c r="J6" s="8" t="s">
        <v>81</v>
      </c>
      <c r="K6" s="13" t="s">
        <v>82</v>
      </c>
      <c r="L6" s="13" t="s">
        <v>83</v>
      </c>
      <c r="M6" s="13" t="s">
        <v>84</v>
      </c>
      <c r="N6" s="8" t="s">
        <v>85</v>
      </c>
      <c r="O6" s="13" t="s">
        <v>86</v>
      </c>
      <c r="P6" s="13" t="s">
        <v>87</v>
      </c>
      <c r="Q6" s="13" t="s">
        <v>88</v>
      </c>
      <c r="R6" s="8" t="s">
        <v>89</v>
      </c>
      <c r="S6" s="8" t="s">
        <v>19</v>
      </c>
    </row>
    <row r="7" spans="1:19" ht="15.75" customHeight="1">
      <c r="A7" s="9">
        <v>1</v>
      </c>
      <c r="B7" s="10" t="s">
        <v>92</v>
      </c>
      <c r="C7" s="27">
        <f>критерії!C11+критерії!C12+критерії!C13+критерії!C14</f>
        <v>12</v>
      </c>
      <c r="D7" s="27">
        <f>критерії!D11+критерії!D12+критерії!D13+критерії!D14</f>
        <v>12</v>
      </c>
      <c r="E7" s="27">
        <f>критерії!E11+критерії!E12+критерії!E13+критерії!E14</f>
        <v>12</v>
      </c>
      <c r="F7" s="28">
        <f t="shared" ref="F7:F13" si="0">C7+D7+E7</f>
        <v>36</v>
      </c>
      <c r="G7" s="29">
        <f>критерії!G11+критерії!G12+критерії!G13+критерії!G14</f>
        <v>12</v>
      </c>
      <c r="H7" s="29">
        <f>критерії!H11+критерії!H12+критерії!H13+критерії!H14</f>
        <v>12</v>
      </c>
      <c r="I7" s="29">
        <f>критерії!I11+критерії!I12+критерії!I13+критерії!I14</f>
        <v>12</v>
      </c>
      <c r="J7" s="30">
        <f t="shared" ref="J7:J13" si="1">SUM(G7:I7)</f>
        <v>36</v>
      </c>
      <c r="K7" s="27">
        <f>критерії!K11+критерії!K12+критерії!K13+критерії!K14</f>
        <v>12</v>
      </c>
      <c r="L7" s="27">
        <f>критерії!L11+критерії!L12+критерії!L13+критерії!L14</f>
        <v>12</v>
      </c>
      <c r="M7" s="27">
        <f>критерії!M11+критерії!M12+критерії!M13+критерії!M14</f>
        <v>12</v>
      </c>
      <c r="N7" s="28">
        <f t="shared" ref="N7:N13" si="2">SUM(K7:M7)</f>
        <v>36</v>
      </c>
      <c r="O7" s="27">
        <f>критерії!O11+критерії!O12+критерії!O13+критерії!O14</f>
        <v>12</v>
      </c>
      <c r="P7" s="27">
        <f>критерії!P11+критерії!P12+критерії!P13+критерії!P14</f>
        <v>12</v>
      </c>
      <c r="Q7" s="27">
        <f>критерії!Q11+критерії!Q12+критерії!Q13++критерії!Q14</f>
        <v>12</v>
      </c>
      <c r="R7" s="31">
        <f t="shared" ref="R7:R13" si="3">SUM(O7:Q7)</f>
        <v>36</v>
      </c>
      <c r="S7" s="32">
        <f>F7+J7+N7+R7</f>
        <v>144</v>
      </c>
    </row>
    <row r="8" spans="1:19" ht="32.25" customHeight="1">
      <c r="A8" s="9">
        <v>2</v>
      </c>
      <c r="B8" s="10" t="s">
        <v>140</v>
      </c>
      <c r="C8" s="27">
        <f>критерії!C16+критерії!C17+критерії!C18+критерії!C19+критерії!C20+критерії!C21</f>
        <v>18</v>
      </c>
      <c r="D8" s="27">
        <f>критерії!D16+критерії!D17+критерії!D18+критерії!D19+критерії!D20+критерії!D21</f>
        <v>18</v>
      </c>
      <c r="E8" s="27">
        <f>критерії!E16+критерії!E17+критерії!E18+критерії!E19+критерії!E20+критерії!E21</f>
        <v>18</v>
      </c>
      <c r="F8" s="28">
        <f t="shared" si="0"/>
        <v>54</v>
      </c>
      <c r="G8" s="29">
        <f>критерії!G16+критерії!G17+критерії!G18+критерії!G19+критерії!G20+критерії!G21</f>
        <v>18</v>
      </c>
      <c r="H8" s="29">
        <f>критерії!H16+критерії!H17+критерії!H18+критерії!H19+критерії!H20+критерії!H21</f>
        <v>18</v>
      </c>
      <c r="I8" s="29">
        <f>критерії!I16+критерії!I17+критерії!I18+критерії!I19+критерії!I20+критерії!I21</f>
        <v>18</v>
      </c>
      <c r="J8" s="30">
        <f t="shared" si="1"/>
        <v>54</v>
      </c>
      <c r="K8" s="27">
        <f>критерії!K16+критерії!K17+критерії!K18+критерії!K19+критерії!K20+критерії!K21</f>
        <v>18</v>
      </c>
      <c r="L8" s="27">
        <f>критерії!L16+критерії!L17+критерії!L18+критерії!L19++критерії!L20+критерії!L21</f>
        <v>18</v>
      </c>
      <c r="M8" s="27">
        <f>критерії!M16+критерії!M17+критерії!M18+критерії!M19+критерії!M20+критерії!M21</f>
        <v>18</v>
      </c>
      <c r="N8" s="28">
        <f t="shared" si="2"/>
        <v>54</v>
      </c>
      <c r="O8" s="27">
        <f>критерії!O16+критерії!O17+критерії!O18+критерії!O19+критерії!O20+критерії!O21</f>
        <v>18</v>
      </c>
      <c r="P8" s="27">
        <f>критерії!P16+критерії!P17+критерії!P18+критерії!P19+критерії!P20+критерії!P21</f>
        <v>18</v>
      </c>
      <c r="Q8" s="27">
        <f>критерії!Q16+критерії!Q17++критерії!Q18+критерії!Q19+критерії!Q20+критерії!Q21</f>
        <v>18</v>
      </c>
      <c r="R8" s="31">
        <f t="shared" si="3"/>
        <v>54</v>
      </c>
      <c r="S8" s="32">
        <f>F8+J8+N8+R8</f>
        <v>216</v>
      </c>
    </row>
    <row r="9" spans="1:19" ht="32.25" customHeight="1">
      <c r="A9" s="9">
        <v>3</v>
      </c>
      <c r="B9" s="10" t="s">
        <v>139</v>
      </c>
      <c r="C9" s="27">
        <f>критерії!C23+критерії!C24+критерії!C25+критерії!C26</f>
        <v>12</v>
      </c>
      <c r="D9" s="27">
        <f>критерії!D23+критерії!D24+критерії!D25+критерії!D26</f>
        <v>12</v>
      </c>
      <c r="E9" s="27">
        <f>критерії!E23+критерії!E24+критерії!E25+критерії!E26</f>
        <v>12</v>
      </c>
      <c r="F9" s="28">
        <f t="shared" si="0"/>
        <v>36</v>
      </c>
      <c r="G9" s="29">
        <f>критерії!G23+критерії!G24+критерії!G25+критерії!G26</f>
        <v>12</v>
      </c>
      <c r="H9" s="29">
        <f>критерії!H23+критерії!H24+критерії!H25+критерії!H26</f>
        <v>12</v>
      </c>
      <c r="I9" s="29">
        <f>критерії!I23+критерії!I24+критерії!I25+критерії!I26</f>
        <v>12</v>
      </c>
      <c r="J9" s="30">
        <f t="shared" si="1"/>
        <v>36</v>
      </c>
      <c r="K9" s="27">
        <f>критерії!K23+критерії!K24+критерії!K25+критерії!K26</f>
        <v>12</v>
      </c>
      <c r="L9" s="27">
        <f>критерії!L23+критерії!L24+критерії!L25+критерії!L26</f>
        <v>12</v>
      </c>
      <c r="M9" s="27">
        <f>критерії!M23+критерії!M24++критерії!M25+критерії!M26</f>
        <v>12</v>
      </c>
      <c r="N9" s="28">
        <f t="shared" si="2"/>
        <v>36</v>
      </c>
      <c r="O9" s="27">
        <f>критерії!O23+критерії!O24+критерії!O25+критерії!O26</f>
        <v>12</v>
      </c>
      <c r="P9" s="27">
        <f>критерії!P23+критерії!P24+критерії!P25+критерії!P26</f>
        <v>12</v>
      </c>
      <c r="Q9" s="27">
        <f>критерії!Q23+критерії!Q24+критерії!Q25+критерії!Q26</f>
        <v>12</v>
      </c>
      <c r="R9" s="31">
        <f t="shared" si="3"/>
        <v>36</v>
      </c>
      <c r="S9" s="32">
        <f>F9+J9+N9+R9</f>
        <v>144</v>
      </c>
    </row>
    <row r="10" spans="1:19" ht="54.75" customHeight="1">
      <c r="A10" s="9">
        <v>4</v>
      </c>
      <c r="B10" s="10" t="s">
        <v>141</v>
      </c>
      <c r="C10" s="27">
        <f>критерії!C28+критерії!C29+критерії!C30+критерії!C31</f>
        <v>12</v>
      </c>
      <c r="D10" s="27">
        <f>критерії!D28+критерії!D29+критерії!D30+критерії!D31</f>
        <v>12</v>
      </c>
      <c r="E10" s="27">
        <f>критерії!E28+критерії!E29+критерії!E30+критерії!E31</f>
        <v>12</v>
      </c>
      <c r="F10" s="28">
        <f t="shared" si="0"/>
        <v>36</v>
      </c>
      <c r="G10" s="29">
        <f>критерії!G28+критерії!G29+критерії!G30+критерії!G31</f>
        <v>12</v>
      </c>
      <c r="H10" s="29">
        <f>критерії!H28+критерії!H29+критерії!H30+критерії!H31</f>
        <v>12</v>
      </c>
      <c r="I10" s="29">
        <f>критерії!I28+критерії!I29+критерії!I30+критерії!I31</f>
        <v>12</v>
      </c>
      <c r="J10" s="30">
        <f t="shared" si="1"/>
        <v>36</v>
      </c>
      <c r="K10" s="27">
        <f>критерії!K28+критерії!K29+критерії!K30+критерії!K31</f>
        <v>12</v>
      </c>
      <c r="L10" s="27">
        <f>критерії!L28+критерії!L29+критерії!L30+критерії!L31</f>
        <v>12</v>
      </c>
      <c r="M10" s="27">
        <f>критерії!M28++критерії!M29+критерії!M30+критерії!M31</f>
        <v>12</v>
      </c>
      <c r="N10" s="28">
        <f t="shared" si="2"/>
        <v>36</v>
      </c>
      <c r="O10" s="27">
        <f>критерії!O28+критерії!O29+критерії!O30+критерії!O31</f>
        <v>12</v>
      </c>
      <c r="P10" s="27">
        <f>критерії!P28+критерії!P29+критерії!P30+критерії!P31</f>
        <v>12</v>
      </c>
      <c r="Q10" s="27">
        <f>критерії!Q28+критерії!Q29+критерії!Q30+критерії!Q31</f>
        <v>12</v>
      </c>
      <c r="R10" s="31">
        <f t="shared" si="3"/>
        <v>36</v>
      </c>
      <c r="S10" s="32">
        <f>F10+J10+N10++R10</f>
        <v>144</v>
      </c>
    </row>
    <row r="11" spans="1:19" ht="26.25" customHeight="1">
      <c r="A11" s="9">
        <v>5</v>
      </c>
      <c r="B11" s="10" t="s">
        <v>142</v>
      </c>
      <c r="C11" s="27">
        <f>критерії!C33+критерії!C34+критерії!C35+критерії!C36+критерії!C37+критерії!C38+критерії!C39</f>
        <v>21</v>
      </c>
      <c r="D11" s="27">
        <f>критерії!D33+критерії!D34+критерії!D35+критерії!D36+критерії!D37+критерії!D38+критерії!D39</f>
        <v>21</v>
      </c>
      <c r="E11" s="27">
        <f>критерії!E33+критерії!E34+критерії!E35+критерії!E36+критерії!E37+критерії!E38+критерії!E39</f>
        <v>21</v>
      </c>
      <c r="F11" s="28">
        <f t="shared" si="0"/>
        <v>63</v>
      </c>
      <c r="G11" s="29">
        <f>критерії!G33+критерії!G34+критерії!G35+критерії!G36+критерії!G37+критерії!G38+критерії!G39</f>
        <v>21</v>
      </c>
      <c r="H11" s="29">
        <f>критерії!H33+критерії!H34+критерії!H35+критерії!H36+критерії!H37+критерії!H38+критерії!H39</f>
        <v>21</v>
      </c>
      <c r="I11" s="29">
        <f>критерії!I33+критерії!I34+критерії!I35+критерії!I36+критерії!I37+критерії!I38+критерії!I39</f>
        <v>21</v>
      </c>
      <c r="J11" s="30">
        <f t="shared" si="1"/>
        <v>63</v>
      </c>
      <c r="K11" s="27">
        <f>критерії!K33+критерії!K34+критерії!K35+критерії!K36+критерії!K37++критерії!K38+критерії!K39</f>
        <v>21</v>
      </c>
      <c r="L11" s="27">
        <f>критерії!L33+критерії!L34+критерії!L35+критерії!L36+критерії!L37+критерії!L38+критерії!L39</f>
        <v>21</v>
      </c>
      <c r="M11" s="27">
        <f>критерії!M33+критерії!M34+критерії!M35+критерії!M36+критерії!M37+критерії!M38+критерії!M39</f>
        <v>21</v>
      </c>
      <c r="N11" s="28">
        <f t="shared" si="2"/>
        <v>63</v>
      </c>
      <c r="O11" s="27">
        <f>критерії!O33+критерії!O34+критерії!O35+критерії!O36+критерії!O37+критерії!O38+критерії!O39</f>
        <v>21</v>
      </c>
      <c r="P11" s="27">
        <f>критерії!P33+критерії!P34+критерії!P35+критерії!P36+критерії!P37+критерії!P38+критерії!P39</f>
        <v>21</v>
      </c>
      <c r="Q11" s="27">
        <f>критерії!Q33+критерії!Q34+критерії!Q35+критерії!Q36+критерії!Q37+критерії!Q38+критерії!Q39</f>
        <v>21</v>
      </c>
      <c r="R11" s="31">
        <f t="shared" si="3"/>
        <v>63</v>
      </c>
      <c r="S11" s="32">
        <f>F11+J11+N11+R11</f>
        <v>252</v>
      </c>
    </row>
    <row r="12" spans="1:19" ht="16.5" customHeight="1">
      <c r="A12" s="9">
        <v>6</v>
      </c>
      <c r="B12" s="10" t="s">
        <v>143</v>
      </c>
      <c r="C12" s="27">
        <f>критерії!C41+критерії!C42+критерії!C43+критерії!C44</f>
        <v>12</v>
      </c>
      <c r="D12" s="27">
        <f>критерії!D41+критерії!D42+критерії!D43+критерії!D44</f>
        <v>12</v>
      </c>
      <c r="E12" s="27">
        <f>критерії!E41+критерії!E42+критерії!E43+критерії!E44</f>
        <v>12</v>
      </c>
      <c r="F12" s="28">
        <f t="shared" si="0"/>
        <v>36</v>
      </c>
      <c r="G12" s="29">
        <f>критерії!G41+критерії!G42+критерії!G43+критерії!G44</f>
        <v>12</v>
      </c>
      <c r="H12" s="29">
        <f>критерії!H41+критерії!H42+критерії!H43+критерії!H44</f>
        <v>12</v>
      </c>
      <c r="I12" s="29">
        <f>критерії!I41+критерії!I42+критерії!I43+критерії!I44</f>
        <v>12</v>
      </c>
      <c r="J12" s="30">
        <f t="shared" si="1"/>
        <v>36</v>
      </c>
      <c r="K12" s="27">
        <f>критерії!K41+критерії!K42+критерії!K43+критерії!K44</f>
        <v>12</v>
      </c>
      <c r="L12" s="27">
        <f>критерії!L41+критерії!L42+критерії!L43+критерії!L44</f>
        <v>12</v>
      </c>
      <c r="M12" s="27">
        <f>критерії!M41+критерії!M42+критерії!M43++критерії!M44</f>
        <v>12</v>
      </c>
      <c r="N12" s="28">
        <f t="shared" si="2"/>
        <v>36</v>
      </c>
      <c r="O12" s="27">
        <f>критерії!O41+критерії!O42+критерії!O43+критерії!O44</f>
        <v>12</v>
      </c>
      <c r="P12" s="27">
        <f>критерії!P41+критерії!P42+критерії!P43+критерії!P44</f>
        <v>12</v>
      </c>
      <c r="Q12" s="27">
        <f>критерії!Q41+критерії!Q42+критерії!Q43+критерії!Q44</f>
        <v>12</v>
      </c>
      <c r="R12" s="31">
        <f t="shared" si="3"/>
        <v>36</v>
      </c>
      <c r="S12" s="32">
        <f>F12+J12+N12+R12</f>
        <v>144</v>
      </c>
    </row>
    <row r="13" spans="1:19" ht="24.75" customHeight="1">
      <c r="A13" s="9">
        <v>7</v>
      </c>
      <c r="B13" s="10" t="s">
        <v>144</v>
      </c>
      <c r="C13" s="27">
        <f>критерії!C46+критерії!C47+критерії!C48+критерії!C49+критерії!C50+критерії!C51+критерії!C52</f>
        <v>21</v>
      </c>
      <c r="D13" s="27">
        <f>критерії!D46+критерії!D47+критерії!D48+критерії!D49+критерії!D50+критерії!D51+критерії!D52</f>
        <v>21</v>
      </c>
      <c r="E13" s="27">
        <f>критерії!E46+критерії!E47+критерії!E48+критерії!E49+критерії!E50+критерії!E51+критерії!E52</f>
        <v>21</v>
      </c>
      <c r="F13" s="28">
        <f t="shared" si="0"/>
        <v>63</v>
      </c>
      <c r="G13" s="29">
        <f>критерії!K46+критерії!K47+критерії!K48+критерії!K49+критерії!K50+критерії!K51+критерії!K52</f>
        <v>21</v>
      </c>
      <c r="H13" s="29">
        <f>критерії!H46+критерії!H47+критерії!H48+критерії!H49+критерії!H50+критерії!H51+критерії!H52</f>
        <v>21</v>
      </c>
      <c r="I13" s="29">
        <f>критерії!I46+критерії!I47+критерії!I48+критерії!I49+критерії!I50+критерії!I51+критерії!I52</f>
        <v>21</v>
      </c>
      <c r="J13" s="30">
        <f t="shared" si="1"/>
        <v>63</v>
      </c>
      <c r="K13" s="27">
        <f>критерії!K46+критерії!K47+критерії!K48+критерії!K49+критерії!K50+критерії!K51+критерії!K52</f>
        <v>21</v>
      </c>
      <c r="L13" s="27">
        <f>критерії!L46+критерії!L47+критерії!L48++критерії!L49++критерії!L50++критерії!L51+критерії!L52</f>
        <v>21</v>
      </c>
      <c r="M13" s="27">
        <f>критерії!M46+критерії!M47+критерії!M48++критерії!M49+критерії!M50+критерії!M51+критерії!M52</f>
        <v>21</v>
      </c>
      <c r="N13" s="28">
        <f t="shared" si="2"/>
        <v>63</v>
      </c>
      <c r="O13" s="27">
        <f>критерії!O46+критерії!O47+критерії!O48+критерії!O49+критерії!O50+критерії!O51+критерії!O52</f>
        <v>21</v>
      </c>
      <c r="P13" s="27">
        <f>критерії!P46+критерії!P47+критерії!P48+критерії!P49+критерії!P50+критерії!P51+критерії!P52</f>
        <v>21</v>
      </c>
      <c r="Q13" s="27">
        <f>критерії!Q46+критерії!Q47+критерії!Q48+критерії!Q49+критерії!Q50+критерії!Q51+критерії!Q52</f>
        <v>21</v>
      </c>
      <c r="R13" s="31">
        <f t="shared" si="3"/>
        <v>63</v>
      </c>
      <c r="S13" s="32">
        <f>F13+J13+N13+R13</f>
        <v>252</v>
      </c>
    </row>
    <row r="14" spans="1:19" ht="14.25" customHeight="1">
      <c r="A14" s="11"/>
      <c r="B14" s="12" t="s">
        <v>90</v>
      </c>
      <c r="C14" s="27">
        <f>критерії!C53</f>
        <v>108</v>
      </c>
      <c r="D14" s="27">
        <f>критерії!D53</f>
        <v>108</v>
      </c>
      <c r="E14" s="27">
        <f>критерії!E53</f>
        <v>108</v>
      </c>
      <c r="F14" s="28">
        <f>критерії!F53</f>
        <v>324</v>
      </c>
      <c r="G14" s="27">
        <f>критерії!G53</f>
        <v>108</v>
      </c>
      <c r="H14" s="27">
        <f>критерії!H53</f>
        <v>108</v>
      </c>
      <c r="I14" s="27">
        <f>критерії!I53</f>
        <v>108</v>
      </c>
      <c r="J14" s="28">
        <f>критерії!J53</f>
        <v>324</v>
      </c>
      <c r="K14" s="27">
        <f>критерії!K53</f>
        <v>108</v>
      </c>
      <c r="L14" s="27">
        <f>критерії!L53</f>
        <v>108</v>
      </c>
      <c r="M14" s="27">
        <f>критерії!M53</f>
        <v>108</v>
      </c>
      <c r="N14" s="28">
        <f>критерії!N53</f>
        <v>324</v>
      </c>
      <c r="O14" s="27">
        <f>критерії!O53</f>
        <v>108</v>
      </c>
      <c r="P14" s="27">
        <f>критерії!P53</f>
        <v>108</v>
      </c>
      <c r="Q14" s="27">
        <f>критерії!Q53</f>
        <v>108</v>
      </c>
      <c r="R14" s="31">
        <f>критерії!R53</f>
        <v>324</v>
      </c>
      <c r="S14" s="32">
        <f>критерії!S53</f>
        <v>1296</v>
      </c>
    </row>
    <row r="15" spans="1:19" ht="12.75" customHeight="1">
      <c r="A15" s="11"/>
      <c r="B15" s="12" t="s">
        <v>91</v>
      </c>
      <c r="C15" s="27">
        <f>C14*100/108</f>
        <v>100</v>
      </c>
      <c r="D15" s="27">
        <f>D14*100/108</f>
        <v>100</v>
      </c>
      <c r="E15" s="27">
        <f>E14*100/108</f>
        <v>100</v>
      </c>
      <c r="F15" s="28">
        <f>F14*100/324</f>
        <v>100</v>
      </c>
      <c r="G15" s="27">
        <f>G14*100/108</f>
        <v>100</v>
      </c>
      <c r="H15" s="27">
        <f>H14*100/108</f>
        <v>100</v>
      </c>
      <c r="I15" s="27">
        <f>I14*100/108</f>
        <v>100</v>
      </c>
      <c r="J15" s="28">
        <f>J14*100/324</f>
        <v>100</v>
      </c>
      <c r="K15" s="27">
        <f>K14*100/108</f>
        <v>100</v>
      </c>
      <c r="L15" s="27">
        <f>L14*100/108</f>
        <v>100</v>
      </c>
      <c r="M15" s="27">
        <f>M14*100/108</f>
        <v>100</v>
      </c>
      <c r="N15" s="28">
        <f>N14*100/324</f>
        <v>100</v>
      </c>
      <c r="O15" s="27">
        <f>O14*100/108</f>
        <v>100</v>
      </c>
      <c r="P15" s="27">
        <f>P14*100/108</f>
        <v>100</v>
      </c>
      <c r="Q15" s="27">
        <f>Q14*100/108</f>
        <v>100</v>
      </c>
      <c r="R15" s="31">
        <f>R14*100/324</f>
        <v>100</v>
      </c>
      <c r="S15" s="32">
        <f>S14*100/1296</f>
        <v>100</v>
      </c>
    </row>
    <row r="16" spans="1:19">
      <c r="B16" s="4" t="s">
        <v>93</v>
      </c>
      <c r="C16" s="5"/>
      <c r="D16" s="4" t="s">
        <v>94</v>
      </c>
      <c r="E16" s="5"/>
      <c r="F16" s="6"/>
      <c r="G16" s="5"/>
      <c r="H16" s="6"/>
      <c r="I16" s="6"/>
      <c r="J16" s="4" t="s">
        <v>95</v>
      </c>
      <c r="K16" s="6"/>
      <c r="L16" s="6"/>
      <c r="M16" s="6"/>
      <c r="N16" s="6"/>
      <c r="O16" s="6"/>
      <c r="P16" s="4" t="s">
        <v>96</v>
      </c>
      <c r="Q16" s="6"/>
      <c r="R16" s="6"/>
      <c r="S16" s="6"/>
    </row>
    <row r="17" spans="2:19" ht="15.75">
      <c r="B17" s="3" t="s">
        <v>97</v>
      </c>
    </row>
    <row r="18" spans="2:19"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</row>
    <row r="19" spans="2:19">
      <c r="B19" t="s">
        <v>98</v>
      </c>
      <c r="H19" t="s">
        <v>99</v>
      </c>
    </row>
    <row r="20" spans="2:19">
      <c r="B20" t="s">
        <v>100</v>
      </c>
    </row>
  </sheetData>
  <mergeCells count="6">
    <mergeCell ref="A6:B6"/>
    <mergeCell ref="A1:S1"/>
    <mergeCell ref="A2:S2"/>
    <mergeCell ref="A3:S3"/>
    <mergeCell ref="A4:S4"/>
    <mergeCell ref="A5:S5"/>
  </mergeCells>
  <pageMargins left="0.7" right="0.7" top="0.75" bottom="0.75" header="0.3" footer="0.3"/>
  <pageSetup paperSize="9" orientation="portrait" horizontalDpi="300" verticalDpi="0" copies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критерії</vt:lpstr>
      <vt:lpstr>експертна карта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2022-08-05T11:07:07Z</dcterms:modified>
</cp:coreProperties>
</file>